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105" windowWidth="11475" windowHeight="6465" activeTab="4"/>
  </bookViews>
  <sheets>
    <sheet name="Participanti" sheetId="7" r:id="rId1"/>
    <sheet name="Antrenamente" sheetId="3" r:id="rId2"/>
    <sheet name="Mansa I" sheetId="4" r:id="rId3"/>
    <sheet name="Mansa II" sheetId="5" r:id="rId4"/>
    <sheet name="Clasament General" sheetId="1" r:id="rId5"/>
    <sheet name="Grupe" sheetId="2" state="hidden" r:id="rId6"/>
  </sheets>
  <functionGroups/>
  <definedNames>
    <definedName name="Filnalizat">Grupe!$A$21:$A$22</definedName>
    <definedName name="GR_A">Grupe!$B$10:$B$11</definedName>
    <definedName name="GR_D">Grupe!$B$12:$B$13</definedName>
    <definedName name="GR_J">Grupe!$B$14</definedName>
    <definedName name="GRUPE">Grupe!$A$2:$A$4</definedName>
    <definedName name="NR_Concurs">Participanti!$B$2:$B$49</definedName>
    <definedName name="Part">Grupe!$A$17:$A$18</definedName>
    <definedName name="_xlnm.Print_Area" localSheetId="2">'Mansa I'!$A$1:$O$8</definedName>
    <definedName name="_xlnm.Print_Area" localSheetId="0">Participanti!$A$1:$H$57</definedName>
  </definedNames>
  <calcPr calcId="125725"/>
</workbook>
</file>

<file path=xl/calcChain.xml><?xml version="1.0" encoding="utf-8"?>
<calcChain xmlns="http://schemas.openxmlformats.org/spreadsheetml/2006/main">
  <c r="M146" i="1"/>
  <c r="H146"/>
  <c r="D146"/>
  <c r="C146"/>
  <c r="B146"/>
  <c r="A146"/>
  <c r="M136"/>
  <c r="H136"/>
  <c r="G136"/>
  <c r="E136"/>
  <c r="D136"/>
  <c r="C136"/>
  <c r="B136"/>
  <c r="A136"/>
  <c r="M137"/>
  <c r="H137"/>
  <c r="G137"/>
  <c r="E137"/>
  <c r="D137"/>
  <c r="C137"/>
  <c r="B137"/>
  <c r="A137"/>
  <c r="M135"/>
  <c r="H135"/>
  <c r="G135"/>
  <c r="E135"/>
  <c r="D135"/>
  <c r="C135"/>
  <c r="B135"/>
  <c r="A135"/>
  <c r="M134"/>
  <c r="H134"/>
  <c r="G134"/>
  <c r="E134"/>
  <c r="D134"/>
  <c r="C134"/>
  <c r="B134"/>
  <c r="A134"/>
  <c r="M133"/>
  <c r="H133"/>
  <c r="G133"/>
  <c r="E133"/>
  <c r="D133"/>
  <c r="C133"/>
  <c r="B133"/>
  <c r="A133"/>
  <c r="M143"/>
  <c r="H143"/>
  <c r="G143"/>
  <c r="E143"/>
  <c r="D143"/>
  <c r="C143"/>
  <c r="B143"/>
  <c r="A143"/>
  <c r="M142"/>
  <c r="H142"/>
  <c r="G142"/>
  <c r="E142"/>
  <c r="D142"/>
  <c r="C142"/>
  <c r="B142"/>
  <c r="A142"/>
  <c r="M141"/>
  <c r="H141"/>
  <c r="G141"/>
  <c r="E141"/>
  <c r="D141"/>
  <c r="C141"/>
  <c r="B141"/>
  <c r="A141"/>
  <c r="M140"/>
  <c r="H140"/>
  <c r="G140"/>
  <c r="E140"/>
  <c r="D140"/>
  <c r="C140"/>
  <c r="B140"/>
  <c r="A140"/>
  <c r="M139"/>
  <c r="H139"/>
  <c r="G139"/>
  <c r="E139"/>
  <c r="D139"/>
  <c r="C139"/>
  <c r="B139"/>
  <c r="A139"/>
  <c r="M149"/>
  <c r="H149"/>
  <c r="D149"/>
  <c r="C149"/>
  <c r="B149"/>
  <c r="A149"/>
  <c r="M148"/>
  <c r="H148"/>
  <c r="D148"/>
  <c r="C148"/>
  <c r="B148"/>
  <c r="A148"/>
  <c r="M147"/>
  <c r="H147"/>
  <c r="D147"/>
  <c r="C147"/>
  <c r="B147"/>
  <c r="A147"/>
  <c r="M145"/>
  <c r="H145"/>
  <c r="D145"/>
  <c r="C145"/>
  <c r="B145"/>
  <c r="A145"/>
  <c r="M158"/>
  <c r="H158"/>
  <c r="G158"/>
  <c r="E158"/>
  <c r="D158"/>
  <c r="C158"/>
  <c r="B158"/>
  <c r="A158"/>
  <c r="M157"/>
  <c r="H157"/>
  <c r="G157"/>
  <c r="E157"/>
  <c r="D157"/>
  <c r="C157"/>
  <c r="B157"/>
  <c r="A157"/>
  <c r="M156"/>
  <c r="H156"/>
  <c r="G156"/>
  <c r="E156"/>
  <c r="D156"/>
  <c r="C156"/>
  <c r="B156"/>
  <c r="A156"/>
  <c r="M154"/>
  <c r="H154"/>
  <c r="G154"/>
  <c r="E154"/>
  <c r="D154"/>
  <c r="C154"/>
  <c r="B154"/>
  <c r="A154"/>
  <c r="M153"/>
  <c r="H153"/>
  <c r="G153"/>
  <c r="E153"/>
  <c r="D153"/>
  <c r="C153"/>
  <c r="B153"/>
  <c r="A153"/>
  <c r="M152"/>
  <c r="H152"/>
  <c r="G152"/>
  <c r="E152"/>
  <c r="D152"/>
  <c r="C152"/>
  <c r="B152"/>
  <c r="A152"/>
  <c r="M151"/>
  <c r="H151"/>
  <c r="G151"/>
  <c r="E151"/>
  <c r="D151"/>
  <c r="C151"/>
  <c r="B151"/>
  <c r="A151"/>
  <c r="L150"/>
  <c r="L138"/>
  <c r="L144"/>
  <c r="L155"/>
  <c r="L132"/>
  <c r="M81"/>
  <c r="H81"/>
  <c r="D81"/>
  <c r="C81"/>
  <c r="B81"/>
  <c r="A81"/>
  <c r="M80"/>
  <c r="H80"/>
  <c r="D80"/>
  <c r="C80"/>
  <c r="B80"/>
  <c r="A80"/>
  <c r="M79"/>
  <c r="H79"/>
  <c r="D79"/>
  <c r="C79"/>
  <c r="B79"/>
  <c r="A79"/>
  <c r="M78"/>
  <c r="H78"/>
  <c r="D78"/>
  <c r="C78"/>
  <c r="B78"/>
  <c r="A78"/>
  <c r="M77"/>
  <c r="H77"/>
  <c r="D77"/>
  <c r="C77"/>
  <c r="B77"/>
  <c r="A77"/>
  <c r="L76"/>
  <c r="M75"/>
  <c r="H75"/>
  <c r="D75"/>
  <c r="C75"/>
  <c r="B75"/>
  <c r="A75"/>
  <c r="M74"/>
  <c r="H74"/>
  <c r="D74"/>
  <c r="C74"/>
  <c r="B74"/>
  <c r="A74"/>
  <c r="M73"/>
  <c r="H73"/>
  <c r="D73"/>
  <c r="C73"/>
  <c r="B73"/>
  <c r="A73"/>
  <c r="L72"/>
  <c r="L67"/>
  <c r="L82"/>
  <c r="L89"/>
  <c r="L97"/>
  <c r="L110"/>
  <c r="L118"/>
  <c r="H109"/>
  <c r="G109"/>
  <c r="E109"/>
  <c r="D109"/>
  <c r="C109"/>
  <c r="B109"/>
  <c r="A109"/>
  <c r="H117"/>
  <c r="G117"/>
  <c r="E117"/>
  <c r="D117"/>
  <c r="C117"/>
  <c r="B117"/>
  <c r="A117"/>
  <c r="M71"/>
  <c r="H71"/>
  <c r="D71"/>
  <c r="C71"/>
  <c r="B71"/>
  <c r="A71"/>
  <c r="M70"/>
  <c r="H70"/>
  <c r="D70"/>
  <c r="C70"/>
  <c r="B70"/>
  <c r="A70"/>
  <c r="M116"/>
  <c r="H116"/>
  <c r="G116"/>
  <c r="E116"/>
  <c r="D116"/>
  <c r="C116"/>
  <c r="B116"/>
  <c r="A116"/>
  <c r="M108"/>
  <c r="H108"/>
  <c r="G108"/>
  <c r="E108"/>
  <c r="D108"/>
  <c r="C108"/>
  <c r="B108"/>
  <c r="A108"/>
  <c r="M69"/>
  <c r="H69"/>
  <c r="D69"/>
  <c r="C69"/>
  <c r="B69"/>
  <c r="A69"/>
  <c r="M115"/>
  <c r="H115"/>
  <c r="G115"/>
  <c r="E115"/>
  <c r="D115"/>
  <c r="C115"/>
  <c r="B115"/>
  <c r="A115"/>
  <c r="M96"/>
  <c r="H96"/>
  <c r="G96"/>
  <c r="E96"/>
  <c r="D96"/>
  <c r="C96"/>
  <c r="B96"/>
  <c r="A96"/>
  <c r="M95"/>
  <c r="H95"/>
  <c r="G95"/>
  <c r="E95"/>
  <c r="D95"/>
  <c r="C95"/>
  <c r="B95"/>
  <c r="A95"/>
  <c r="M114"/>
  <c r="H114"/>
  <c r="G114"/>
  <c r="E114"/>
  <c r="D114"/>
  <c r="C114"/>
  <c r="B114"/>
  <c r="A114"/>
  <c r="M94"/>
  <c r="H94"/>
  <c r="G94"/>
  <c r="E94"/>
  <c r="D94"/>
  <c r="C94"/>
  <c r="B94"/>
  <c r="A94"/>
  <c r="M68"/>
  <c r="H68"/>
  <c r="D68"/>
  <c r="C68"/>
  <c r="B68"/>
  <c r="A68"/>
  <c r="M93"/>
  <c r="H93"/>
  <c r="G93"/>
  <c r="E93"/>
  <c r="D93"/>
  <c r="C93"/>
  <c r="B93"/>
  <c r="A93"/>
  <c r="M107"/>
  <c r="H107"/>
  <c r="G107"/>
  <c r="E107"/>
  <c r="D107"/>
  <c r="C107"/>
  <c r="B107"/>
  <c r="A107"/>
  <c r="M113"/>
  <c r="H113"/>
  <c r="G113"/>
  <c r="E113"/>
  <c r="D113"/>
  <c r="C113"/>
  <c r="B113"/>
  <c r="A113"/>
  <c r="M92"/>
  <c r="H92"/>
  <c r="G92"/>
  <c r="E92"/>
  <c r="D92"/>
  <c r="C92"/>
  <c r="B92"/>
  <c r="A92"/>
  <c r="M122"/>
  <c r="H122"/>
  <c r="G122"/>
  <c r="E122"/>
  <c r="D122"/>
  <c r="C122"/>
  <c r="B122"/>
  <c r="A122"/>
  <c r="M106"/>
  <c r="H106"/>
  <c r="G106"/>
  <c r="E106"/>
  <c r="D106"/>
  <c r="C106"/>
  <c r="B106"/>
  <c r="A106"/>
  <c r="M121"/>
  <c r="H121"/>
  <c r="G121"/>
  <c r="E121"/>
  <c r="D121"/>
  <c r="C121"/>
  <c r="B121"/>
  <c r="A121"/>
  <c r="M88"/>
  <c r="H88"/>
  <c r="G88"/>
  <c r="E88"/>
  <c r="D88"/>
  <c r="C88"/>
  <c r="B88"/>
  <c r="A88"/>
  <c r="M105"/>
  <c r="H105"/>
  <c r="G105"/>
  <c r="E105"/>
  <c r="D105"/>
  <c r="C105"/>
  <c r="B105"/>
  <c r="A105"/>
  <c r="M104"/>
  <c r="H104"/>
  <c r="G104"/>
  <c r="E104"/>
  <c r="D104"/>
  <c r="C104"/>
  <c r="B104"/>
  <c r="A104"/>
  <c r="M112"/>
  <c r="H112"/>
  <c r="G112"/>
  <c r="E112"/>
  <c r="D112"/>
  <c r="C112"/>
  <c r="B112"/>
  <c r="A112"/>
  <c r="M87"/>
  <c r="H87"/>
  <c r="G87"/>
  <c r="E87"/>
  <c r="D87"/>
  <c r="C87"/>
  <c r="B87"/>
  <c r="A87"/>
  <c r="M86"/>
  <c r="H86"/>
  <c r="G86"/>
  <c r="E86"/>
  <c r="D86"/>
  <c r="C86"/>
  <c r="B86"/>
  <c r="A86"/>
  <c r="M120"/>
  <c r="H120"/>
  <c r="G120"/>
  <c r="E120"/>
  <c r="D120"/>
  <c r="C120"/>
  <c r="B120"/>
  <c r="A120"/>
  <c r="M103"/>
  <c r="H103"/>
  <c r="G103"/>
  <c r="E103"/>
  <c r="D103"/>
  <c r="C103"/>
  <c r="B103"/>
  <c r="A103"/>
  <c r="M111"/>
  <c r="H111"/>
  <c r="G111"/>
  <c r="E111"/>
  <c r="D111"/>
  <c r="C111"/>
  <c r="B111"/>
  <c r="A111"/>
  <c r="M102"/>
  <c r="H102"/>
  <c r="G102"/>
  <c r="E102"/>
  <c r="D102"/>
  <c r="C102"/>
  <c r="B102"/>
  <c r="A102"/>
  <c r="M85"/>
  <c r="H85"/>
  <c r="G85"/>
  <c r="E85"/>
  <c r="D85"/>
  <c r="C85"/>
  <c r="B85"/>
  <c r="A85"/>
  <c r="M91"/>
  <c r="H91"/>
  <c r="G91"/>
  <c r="E91"/>
  <c r="D91"/>
  <c r="C91"/>
  <c r="B91"/>
  <c r="A91"/>
  <c r="M101"/>
  <c r="H101"/>
  <c r="G101"/>
  <c r="E101"/>
  <c r="D101"/>
  <c r="C101"/>
  <c r="B101"/>
  <c r="A101"/>
  <c r="M84"/>
  <c r="H84"/>
  <c r="G84"/>
  <c r="E84"/>
  <c r="D84"/>
  <c r="C84"/>
  <c r="B84"/>
  <c r="A84"/>
  <c r="M100"/>
  <c r="H100"/>
  <c r="G100"/>
  <c r="E100"/>
  <c r="D100"/>
  <c r="C100"/>
  <c r="B100"/>
  <c r="A100"/>
  <c r="M83"/>
  <c r="H83"/>
  <c r="G83"/>
  <c r="E83"/>
  <c r="D83"/>
  <c r="C83"/>
  <c r="B83"/>
  <c r="A83"/>
  <c r="M99"/>
  <c r="H99"/>
  <c r="G99"/>
  <c r="E99"/>
  <c r="D99"/>
  <c r="C99"/>
  <c r="B99"/>
  <c r="A99"/>
  <c r="M98"/>
  <c r="H98"/>
  <c r="G98"/>
  <c r="E98"/>
  <c r="D98"/>
  <c r="C98"/>
  <c r="B98"/>
  <c r="A98"/>
  <c r="M119"/>
  <c r="H119"/>
  <c r="G119"/>
  <c r="E119"/>
  <c r="D119"/>
  <c r="C119"/>
  <c r="B119"/>
  <c r="A119"/>
  <c r="M90"/>
  <c r="H90"/>
  <c r="G90"/>
  <c r="E90"/>
  <c r="D90"/>
  <c r="C90"/>
  <c r="B90"/>
  <c r="A90"/>
  <c r="M23"/>
  <c r="M15"/>
  <c r="M53"/>
  <c r="M55"/>
  <c r="M33"/>
  <c r="M17"/>
  <c r="M20"/>
  <c r="M16"/>
  <c r="M46"/>
  <c r="M41"/>
  <c r="M36"/>
  <c r="M28"/>
  <c r="M45"/>
  <c r="M14"/>
  <c r="M11"/>
  <c r="M22"/>
  <c r="M24"/>
  <c r="M35"/>
  <c r="M30"/>
  <c r="M43"/>
  <c r="M37"/>
  <c r="M40"/>
  <c r="M18"/>
  <c r="M21"/>
  <c r="M27"/>
  <c r="M25"/>
  <c r="M42"/>
  <c r="M34"/>
  <c r="M32"/>
  <c r="M12"/>
  <c r="M49"/>
  <c r="M54"/>
  <c r="M47"/>
  <c r="M39"/>
  <c r="M31"/>
  <c r="M26"/>
  <c r="M29"/>
  <c r="M10"/>
  <c r="M50"/>
  <c r="M48"/>
  <c r="M38"/>
  <c r="M51"/>
  <c r="M19"/>
  <c r="M44"/>
  <c r="M13"/>
  <c r="M52"/>
  <c r="H57"/>
  <c r="G57"/>
  <c r="E57"/>
  <c r="D57"/>
  <c r="C57"/>
  <c r="B57"/>
  <c r="A57"/>
  <c r="H23"/>
  <c r="G23"/>
  <c r="E23"/>
  <c r="D23"/>
  <c r="C23"/>
  <c r="B23"/>
  <c r="A56"/>
  <c r="H15"/>
  <c r="G15"/>
  <c r="E15"/>
  <c r="D15"/>
  <c r="C15"/>
  <c r="B15"/>
  <c r="A55"/>
  <c r="H56"/>
  <c r="G56"/>
  <c r="E56"/>
  <c r="D56"/>
  <c r="C56"/>
  <c r="B56"/>
  <c r="A54"/>
  <c r="H53"/>
  <c r="G53"/>
  <c r="E53"/>
  <c r="D53"/>
  <c r="C53"/>
  <c r="B53"/>
  <c r="A53"/>
  <c r="H55"/>
  <c r="G55"/>
  <c r="F55"/>
  <c r="E55"/>
  <c r="D55"/>
  <c r="C55"/>
  <c r="B55"/>
  <c r="A52"/>
  <c r="H33"/>
  <c r="G33"/>
  <c r="E33"/>
  <c r="D33"/>
  <c r="C33"/>
  <c r="B33"/>
  <c r="A51"/>
  <c r="H17"/>
  <c r="G17"/>
  <c r="F17"/>
  <c r="E17"/>
  <c r="D17"/>
  <c r="C17"/>
  <c r="B17"/>
  <c r="A50"/>
  <c r="H20"/>
  <c r="G20"/>
  <c r="E20"/>
  <c r="D20"/>
  <c r="C20"/>
  <c r="B20"/>
  <c r="A49"/>
  <c r="H16"/>
  <c r="G16"/>
  <c r="E16"/>
  <c r="D16"/>
  <c r="C16"/>
  <c r="B16"/>
  <c r="A48"/>
  <c r="H46"/>
  <c r="G46"/>
  <c r="F46"/>
  <c r="E46"/>
  <c r="D46"/>
  <c r="C46"/>
  <c r="B46"/>
  <c r="A47"/>
  <c r="H41"/>
  <c r="G41"/>
  <c r="E41"/>
  <c r="D41"/>
  <c r="C41"/>
  <c r="B41"/>
  <c r="A46"/>
  <c r="H36"/>
  <c r="G36"/>
  <c r="E36"/>
  <c r="D36"/>
  <c r="C36"/>
  <c r="B36"/>
  <c r="A45"/>
  <c r="H28"/>
  <c r="G28"/>
  <c r="E28"/>
  <c r="D28"/>
  <c r="C28"/>
  <c r="B28"/>
  <c r="A44"/>
  <c r="H45"/>
  <c r="G45"/>
  <c r="E45"/>
  <c r="D45"/>
  <c r="C45"/>
  <c r="B45"/>
  <c r="A43"/>
  <c r="H14"/>
  <c r="G14"/>
  <c r="E14"/>
  <c r="D14"/>
  <c r="C14"/>
  <c r="B14"/>
  <c r="A42"/>
  <c r="H11"/>
  <c r="G11"/>
  <c r="E11"/>
  <c r="D11"/>
  <c r="C11"/>
  <c r="B11"/>
  <c r="A41"/>
  <c r="H22"/>
  <c r="G22"/>
  <c r="F22"/>
  <c r="E22"/>
  <c r="D22"/>
  <c r="C22"/>
  <c r="B22"/>
  <c r="A40"/>
  <c r="H24"/>
  <c r="G24"/>
  <c r="E24"/>
  <c r="D24"/>
  <c r="C24"/>
  <c r="B24"/>
  <c r="A39"/>
  <c r="H35"/>
  <c r="G35"/>
  <c r="E35"/>
  <c r="D35"/>
  <c r="C35"/>
  <c r="B35"/>
  <c r="A38"/>
  <c r="H30"/>
  <c r="G30"/>
  <c r="E30"/>
  <c r="D30"/>
  <c r="C30"/>
  <c r="B30"/>
  <c r="A37"/>
  <c r="H43"/>
  <c r="G43"/>
  <c r="E43"/>
  <c r="D43"/>
  <c r="C43"/>
  <c r="B43"/>
  <c r="A36"/>
  <c r="H37"/>
  <c r="G37"/>
  <c r="E37"/>
  <c r="D37"/>
  <c r="C37"/>
  <c r="B37"/>
  <c r="A35"/>
  <c r="H40"/>
  <c r="G40"/>
  <c r="E40"/>
  <c r="D40"/>
  <c r="C40"/>
  <c r="B40"/>
  <c r="A34"/>
  <c r="H18"/>
  <c r="G18"/>
  <c r="F18"/>
  <c r="E18"/>
  <c r="D18"/>
  <c r="C18"/>
  <c r="B18"/>
  <c r="A33"/>
  <c r="H21"/>
  <c r="G21"/>
  <c r="E21"/>
  <c r="D21"/>
  <c r="C21"/>
  <c r="B21"/>
  <c r="A32"/>
  <c r="H27"/>
  <c r="G27"/>
  <c r="E27"/>
  <c r="D27"/>
  <c r="C27"/>
  <c r="B27"/>
  <c r="A31"/>
  <c r="H25"/>
  <c r="G25"/>
  <c r="E25"/>
  <c r="D25"/>
  <c r="C25"/>
  <c r="B25"/>
  <c r="A30"/>
  <c r="H42"/>
  <c r="G42"/>
  <c r="F42"/>
  <c r="E42"/>
  <c r="D42"/>
  <c r="C42"/>
  <c r="B42"/>
  <c r="A29"/>
  <c r="H34"/>
  <c r="G34"/>
  <c r="E34"/>
  <c r="D34"/>
  <c r="C34"/>
  <c r="B34"/>
  <c r="A28"/>
  <c r="H32"/>
  <c r="G32"/>
  <c r="E32"/>
  <c r="D32"/>
  <c r="C32"/>
  <c r="B32"/>
  <c r="A27"/>
  <c r="H12"/>
  <c r="G12"/>
  <c r="E12"/>
  <c r="D12"/>
  <c r="C12"/>
  <c r="B12"/>
  <c r="A26"/>
  <c r="H49"/>
  <c r="G49"/>
  <c r="E49"/>
  <c r="D49"/>
  <c r="C49"/>
  <c r="B49"/>
  <c r="A25"/>
  <c r="H54"/>
  <c r="G54"/>
  <c r="F54"/>
  <c r="E54"/>
  <c r="D54"/>
  <c r="C54"/>
  <c r="B54"/>
  <c r="A24"/>
  <c r="H47"/>
  <c r="G47"/>
  <c r="E47"/>
  <c r="D47"/>
  <c r="C47"/>
  <c r="B47"/>
  <c r="A23"/>
  <c r="H39"/>
  <c r="G39"/>
  <c r="E39"/>
  <c r="D39"/>
  <c r="C39"/>
  <c r="B39"/>
  <c r="A22"/>
  <c r="H31"/>
  <c r="G31"/>
  <c r="E31"/>
  <c r="D31"/>
  <c r="C31"/>
  <c r="B31"/>
  <c r="A21"/>
  <c r="H26"/>
  <c r="G26"/>
  <c r="E26"/>
  <c r="D26"/>
  <c r="C26"/>
  <c r="B26"/>
  <c r="A20"/>
  <c r="H29"/>
  <c r="G29"/>
  <c r="F29"/>
  <c r="E29"/>
  <c r="D29"/>
  <c r="C29"/>
  <c r="B29"/>
  <c r="A19"/>
  <c r="H10"/>
  <c r="G10"/>
  <c r="E10"/>
  <c r="D10"/>
  <c r="C10"/>
  <c r="B10"/>
  <c r="A18"/>
  <c r="H50"/>
  <c r="G50"/>
  <c r="F50"/>
  <c r="E50"/>
  <c r="D50"/>
  <c r="C50"/>
  <c r="B50"/>
  <c r="A17"/>
  <c r="H48"/>
  <c r="G48"/>
  <c r="F48"/>
  <c r="E48"/>
  <c r="D48"/>
  <c r="C48"/>
  <c r="B48"/>
  <c r="A16"/>
  <c r="H38"/>
  <c r="G38"/>
  <c r="F38"/>
  <c r="E38"/>
  <c r="D38"/>
  <c r="C38"/>
  <c r="B38"/>
  <c r="A15"/>
  <c r="H51"/>
  <c r="G51"/>
  <c r="F51"/>
  <c r="E51"/>
  <c r="D51"/>
  <c r="C51"/>
  <c r="B51"/>
  <c r="A14"/>
  <c r="H19"/>
  <c r="G19"/>
  <c r="E19"/>
  <c r="D19"/>
  <c r="C19"/>
  <c r="B19"/>
  <c r="A13"/>
  <c r="H44"/>
  <c r="G44"/>
  <c r="E44"/>
  <c r="D44"/>
  <c r="C44"/>
  <c r="B44"/>
  <c r="A12"/>
  <c r="H13"/>
  <c r="G13"/>
  <c r="E13"/>
  <c r="D13"/>
  <c r="C13"/>
  <c r="B13"/>
  <c r="A11"/>
  <c r="H52"/>
  <c r="G52"/>
  <c r="E52"/>
  <c r="D52"/>
  <c r="C52"/>
  <c r="B52"/>
  <c r="A10"/>
  <c r="O9" i="5"/>
  <c r="N9"/>
  <c r="O22"/>
  <c r="N22"/>
  <c r="O16"/>
  <c r="N16"/>
  <c r="O42"/>
  <c r="N42"/>
  <c r="O48"/>
  <c r="N48"/>
  <c r="O19"/>
  <c r="N19"/>
  <c r="O29"/>
  <c r="N29"/>
  <c r="L131" i="1" l="1"/>
  <c r="L66"/>
  <c r="O56" i="5"/>
  <c r="N56"/>
  <c r="O55"/>
  <c r="N55"/>
  <c r="N54"/>
  <c r="O54" s="1"/>
  <c r="N53"/>
  <c r="O53" s="1"/>
  <c r="N52"/>
  <c r="O52" s="1"/>
  <c r="N51"/>
  <c r="O51" s="1"/>
  <c r="O50"/>
  <c r="N50"/>
  <c r="O49"/>
  <c r="N49"/>
  <c r="N47"/>
  <c r="O47" s="1"/>
  <c r="N46"/>
  <c r="O46" s="1"/>
  <c r="N45"/>
  <c r="O45" s="1"/>
  <c r="N44"/>
  <c r="O44" s="1"/>
  <c r="O43"/>
  <c r="N43"/>
  <c r="O41"/>
  <c r="N41"/>
  <c r="N40"/>
  <c r="O40" s="1"/>
  <c r="N39"/>
  <c r="O39" s="1"/>
  <c r="N38"/>
  <c r="O38" s="1"/>
  <c r="O37"/>
  <c r="N37"/>
  <c r="N36"/>
  <c r="O36" s="1"/>
  <c r="N35"/>
  <c r="O35" s="1"/>
  <c r="N34"/>
  <c r="O34" s="1"/>
  <c r="O33"/>
  <c r="N33"/>
  <c r="N32"/>
  <c r="O32" s="1"/>
  <c r="N31"/>
  <c r="O31" s="1"/>
  <c r="N30"/>
  <c r="O30" s="1"/>
  <c r="O28"/>
  <c r="N28"/>
  <c r="N27"/>
  <c r="O27" s="1"/>
  <c r="N26"/>
  <c r="O26" s="1"/>
  <c r="N25"/>
  <c r="O25" s="1"/>
  <c r="N24"/>
  <c r="O24" s="1"/>
  <c r="N23"/>
  <c r="O23" s="1"/>
  <c r="N21"/>
  <c r="O21" s="1"/>
  <c r="N20"/>
  <c r="O20" s="1"/>
  <c r="O18"/>
  <c r="N18"/>
  <c r="O17"/>
  <c r="N17"/>
  <c r="N15"/>
  <c r="O15" s="1"/>
  <c r="N14"/>
  <c r="O14" s="1"/>
  <c r="N13"/>
  <c r="O13" s="1"/>
  <c r="O12"/>
  <c r="N12"/>
  <c r="O11"/>
  <c r="N11"/>
  <c r="N10"/>
  <c r="O10" s="1"/>
  <c r="N42" i="4"/>
  <c r="O42" s="1"/>
  <c r="H42" i="5" s="1"/>
  <c r="N19" i="4"/>
  <c r="O19" s="1"/>
  <c r="H19" i="5" s="1"/>
  <c r="N33" i="4"/>
  <c r="O33" s="1"/>
  <c r="H33" i="5" s="1"/>
  <c r="N21" i="4"/>
  <c r="O21" s="1"/>
  <c r="H21" i="5" s="1"/>
  <c r="N32" i="4"/>
  <c r="O32" s="1"/>
  <c r="H32" i="5" s="1"/>
  <c r="N13" i="4"/>
  <c r="O13" s="1"/>
  <c r="H13" i="5" s="1"/>
  <c r="N15" i="4"/>
  <c r="O15" s="1"/>
  <c r="H15" i="5" s="1"/>
  <c r="N35" i="4"/>
  <c r="O35" s="1"/>
  <c r="H35" i="5" s="1"/>
  <c r="N9" i="4"/>
  <c r="O9" s="1"/>
  <c r="H9" i="5" s="1"/>
  <c r="N12" i="4"/>
  <c r="O12" s="1"/>
  <c r="H12" i="5" s="1"/>
  <c r="N29" i="4"/>
  <c r="O29" s="1"/>
  <c r="H29" i="5" s="1"/>
  <c r="N28" i="4"/>
  <c r="O28" s="1"/>
  <c r="H28" i="5" s="1"/>
  <c r="N18" i="4"/>
  <c r="O18" s="1"/>
  <c r="H18" i="5" s="1"/>
  <c r="N34" i="4"/>
  <c r="O34" s="1"/>
  <c r="H34" i="5" s="1"/>
  <c r="N17" i="4"/>
  <c r="O17" s="1"/>
  <c r="H17" i="5" s="1"/>
  <c r="N14" i="4"/>
  <c r="O14" s="1"/>
  <c r="H14" i="5" s="1"/>
  <c r="N16" i="4"/>
  <c r="O16" s="1"/>
  <c r="H16" i="5" s="1"/>
  <c r="N56" i="4"/>
  <c r="O56" s="1"/>
  <c r="H56" i="5" s="1"/>
  <c r="B56" i="4"/>
  <c r="B56" i="5" s="1"/>
  <c r="A56" i="4"/>
  <c r="A56" i="5" s="1"/>
  <c r="O55" i="4"/>
  <c r="H55" i="5" s="1"/>
  <c r="N55" i="4"/>
  <c r="B55"/>
  <c r="B55" i="5" s="1"/>
  <c r="A55" i="4"/>
  <c r="A55" i="5" s="1"/>
  <c r="B35" i="4"/>
  <c r="B35" i="5" s="1"/>
  <c r="A54" i="4"/>
  <c r="A54" i="5" s="1"/>
  <c r="N54" i="4"/>
  <c r="O54" s="1"/>
  <c r="H54" i="5" s="1"/>
  <c r="B54" i="4"/>
  <c r="B54" i="5" s="1"/>
  <c r="A53" i="4"/>
  <c r="A53" i="5" s="1"/>
  <c r="N52" i="4"/>
  <c r="O52" s="1"/>
  <c r="H52" i="5" s="1"/>
  <c r="B52" i="4"/>
  <c r="B52" i="5" s="1"/>
  <c r="A52" i="4"/>
  <c r="A52" i="5" s="1"/>
  <c r="B42" i="4"/>
  <c r="B42" i="5" s="1"/>
  <c r="A51" i="4"/>
  <c r="A51" i="5" s="1"/>
  <c r="N48" i="4"/>
  <c r="O48" s="1"/>
  <c r="H48" i="5" s="1"/>
  <c r="B48" i="4"/>
  <c r="B48" i="5" s="1"/>
  <c r="A50" i="4"/>
  <c r="A50" i="5" s="1"/>
  <c r="N50" i="4"/>
  <c r="O50" s="1"/>
  <c r="H50" i="5" s="1"/>
  <c r="B50" i="4"/>
  <c r="B50" i="5" s="1"/>
  <c r="A49" i="4"/>
  <c r="A49" i="5" s="1"/>
  <c r="N44" i="4"/>
  <c r="O44" s="1"/>
  <c r="H44" i="5" s="1"/>
  <c r="B44" i="4"/>
  <c r="B44" i="5" s="1"/>
  <c r="A48" i="4"/>
  <c r="A48" i="5" s="1"/>
  <c r="N38" i="4"/>
  <c r="O38" s="1"/>
  <c r="H38" i="5" s="1"/>
  <c r="B38" i="4"/>
  <c r="B38" i="5" s="1"/>
  <c r="A47" i="4"/>
  <c r="A47" i="5" s="1"/>
  <c r="N46" i="4"/>
  <c r="O46" s="1"/>
  <c r="H46" i="5" s="1"/>
  <c r="B46" i="4"/>
  <c r="B46" i="5" s="1"/>
  <c r="A46" i="4"/>
  <c r="A46" i="5" s="1"/>
  <c r="N45" i="4"/>
  <c r="O45" s="1"/>
  <c r="H45" i="5" s="1"/>
  <c r="B45" i="4"/>
  <c r="B45" i="5" s="1"/>
  <c r="A45" i="4"/>
  <c r="A45" i="5" s="1"/>
  <c r="N47" i="4"/>
  <c r="O47" s="1"/>
  <c r="H47" i="5" s="1"/>
  <c r="B47" i="4"/>
  <c r="B47" i="5" s="1"/>
  <c r="A44" i="4"/>
  <c r="A44" i="5" s="1"/>
  <c r="N49" i="4"/>
  <c r="O49" s="1"/>
  <c r="H49" i="5" s="1"/>
  <c r="B49" i="4"/>
  <c r="B49" i="5" s="1"/>
  <c r="A43" i="4"/>
  <c r="A43" i="5" s="1"/>
  <c r="N41" i="4"/>
  <c r="O41" s="1"/>
  <c r="H41" i="5" s="1"/>
  <c r="B41" i="4"/>
  <c r="B41" i="5" s="1"/>
  <c r="A42" i="4"/>
  <c r="A42" i="5" s="1"/>
  <c r="B12" i="4"/>
  <c r="B12" i="5" s="1"/>
  <c r="A41" i="4"/>
  <c r="A41" i="5" s="1"/>
  <c r="B19" i="4"/>
  <c r="B19" i="5" s="1"/>
  <c r="A40" i="4"/>
  <c r="A40" i="5" s="1"/>
  <c r="B33" i="4"/>
  <c r="B33" i="5" s="1"/>
  <c r="A39" i="4"/>
  <c r="A39" i="5" s="1"/>
  <c r="N43" i="4"/>
  <c r="O43" s="1"/>
  <c r="H43" i="5" s="1"/>
  <c r="B43" i="4"/>
  <c r="B43" i="5" s="1"/>
  <c r="A38" i="4"/>
  <c r="A38" i="5" s="1"/>
  <c r="B29" i="4"/>
  <c r="B29" i="5" s="1"/>
  <c r="A37" i="4"/>
  <c r="A37" i="5" s="1"/>
  <c r="N51" i="4"/>
  <c r="O51" s="1"/>
  <c r="H51" i="5" s="1"/>
  <c r="B51" i="4"/>
  <c r="B51" i="5" s="1"/>
  <c r="A36" i="4"/>
  <c r="A36" i="5" s="1"/>
  <c r="N39" i="4"/>
  <c r="O39" s="1"/>
  <c r="H39" i="5" s="1"/>
  <c r="B39" i="4"/>
  <c r="B39" i="5" s="1"/>
  <c r="A35" i="4"/>
  <c r="A35" i="5" s="1"/>
  <c r="B28" i="4"/>
  <c r="B28" i="5" s="1"/>
  <c r="A34" i="4"/>
  <c r="A34" i="5" s="1"/>
  <c r="N37" i="4"/>
  <c r="O37" s="1"/>
  <c r="H37" i="5" s="1"/>
  <c r="B37" i="4"/>
  <c r="B37" i="5" s="1"/>
  <c r="A33" i="4"/>
  <c r="A33" i="5" s="1"/>
  <c r="B18" i="4"/>
  <c r="B18" i="5" s="1"/>
  <c r="A32" i="4"/>
  <c r="A32" i="5" s="1"/>
  <c r="B32" i="4"/>
  <c r="B32" i="5" s="1"/>
  <c r="A31" i="4"/>
  <c r="A31" i="5" s="1"/>
  <c r="N24" i="4"/>
  <c r="O24" s="1"/>
  <c r="H24" i="5" s="1"/>
  <c r="B24" i="4"/>
  <c r="B24" i="5" s="1"/>
  <c r="A30" i="4"/>
  <c r="A30" i="5" s="1"/>
  <c r="N26" i="4"/>
  <c r="O26" s="1"/>
  <c r="H26" i="5" s="1"/>
  <c r="B26" i="4"/>
  <c r="B26" i="5" s="1"/>
  <c r="A29" i="4"/>
  <c r="A29" i="5" s="1"/>
  <c r="B21" i="4"/>
  <c r="B21" i="5" s="1"/>
  <c r="A28" i="4"/>
  <c r="A28" i="5" s="1"/>
  <c r="O36" i="4"/>
  <c r="H36" i="5" s="1"/>
  <c r="N36" i="4"/>
  <c r="B36"/>
  <c r="B36" i="5" s="1"/>
  <c r="A27" i="4"/>
  <c r="A27" i="5" s="1"/>
  <c r="N27" i="4"/>
  <c r="O27" s="1"/>
  <c r="H27" i="5" s="1"/>
  <c r="B27" i="4"/>
  <c r="B27" i="5" s="1"/>
  <c r="A26" i="4"/>
  <c r="A26" i="5" s="1"/>
  <c r="N31" i="4"/>
  <c r="O31" s="1"/>
  <c r="H31" i="5" s="1"/>
  <c r="B31" i="4"/>
  <c r="B31" i="5" s="1"/>
  <c r="A25" i="4"/>
  <c r="A25" i="5" s="1"/>
  <c r="B17" i="4"/>
  <c r="B17" i="5" s="1"/>
  <c r="A24" i="4"/>
  <c r="A24" i="5" s="1"/>
  <c r="N22" i="4"/>
  <c r="O22" s="1"/>
  <c r="H22" i="5" s="1"/>
  <c r="B22" i="4"/>
  <c r="B22" i="5" s="1"/>
  <c r="A23" i="4"/>
  <c r="A23" i="5" s="1"/>
  <c r="B9" i="4"/>
  <c r="B9" i="5" s="1"/>
  <c r="A22" i="4"/>
  <c r="A22" i="5" s="1"/>
  <c r="N23" i="4"/>
  <c r="O23" s="1"/>
  <c r="H23" i="5" s="1"/>
  <c r="B23" i="4"/>
  <c r="B23" i="5" s="1"/>
  <c r="A21" i="4"/>
  <c r="A21" i="5" s="1"/>
  <c r="N40" i="4"/>
  <c r="O40" s="1"/>
  <c r="H40" i="5" s="1"/>
  <c r="B40" i="4"/>
  <c r="B40" i="5" s="1"/>
  <c r="A20" i="4"/>
  <c r="A20" i="5" s="1"/>
  <c r="B34" i="4"/>
  <c r="B34" i="5" s="1"/>
  <c r="A19" i="4"/>
  <c r="A19" i="5" s="1"/>
  <c r="B14" i="4"/>
  <c r="B14" i="5" s="1"/>
  <c r="A18" i="4"/>
  <c r="A18" i="5" s="1"/>
  <c r="N30" i="4"/>
  <c r="O30" s="1"/>
  <c r="H30" i="5" s="1"/>
  <c r="B30" i="4"/>
  <c r="B30" i="5" s="1"/>
  <c r="A17" i="4"/>
  <c r="A17" i="5" s="1"/>
  <c r="N53" i="4"/>
  <c r="O53" s="1"/>
  <c r="H53" i="5" s="1"/>
  <c r="B53" i="4"/>
  <c r="B53" i="5" s="1"/>
  <c r="A16" i="4"/>
  <c r="A16" i="5" s="1"/>
  <c r="N25" i="4"/>
  <c r="O25" s="1"/>
  <c r="H25" i="5" s="1"/>
  <c r="B25" i="4"/>
  <c r="B25" i="5" s="1"/>
  <c r="A15" i="4"/>
  <c r="A15" i="5" s="1"/>
  <c r="N20" i="4"/>
  <c r="O20" s="1"/>
  <c r="H20" i="5" s="1"/>
  <c r="B20" i="4"/>
  <c r="B20" i="5" s="1"/>
  <c r="A14" i="4"/>
  <c r="A14" i="5" s="1"/>
  <c r="B13" i="4"/>
  <c r="B13" i="5" s="1"/>
  <c r="A13" i="4"/>
  <c r="A13" i="5" s="1"/>
  <c r="B15" i="4"/>
  <c r="B15" i="5" s="1"/>
  <c r="A12" i="4"/>
  <c r="A12" i="5" s="1"/>
  <c r="B16" i="4"/>
  <c r="B16" i="5" s="1"/>
  <c r="A11" i="4"/>
  <c r="A11" i="5" s="1"/>
  <c r="N10" i="4"/>
  <c r="O10" s="1"/>
  <c r="H10" i="5" s="1"/>
  <c r="B10" i="4"/>
  <c r="B10" i="5" s="1"/>
  <c r="A10" i="4"/>
  <c r="A10" i="5" s="1"/>
  <c r="N11" i="4"/>
  <c r="O11" s="1"/>
  <c r="H11" i="5" s="1"/>
  <c r="B11" i="4"/>
  <c r="B11" i="5" s="1"/>
  <c r="A9" i="4"/>
  <c r="A9" i="5" s="1"/>
  <c r="M55" i="3"/>
  <c r="N55" s="1"/>
  <c r="H55" i="4" s="1"/>
  <c r="G55" i="3"/>
  <c r="G55" i="4" s="1"/>
  <c r="G55" i="5" s="1"/>
  <c r="E55" i="3"/>
  <c r="E55" i="4" s="1"/>
  <c r="E55" i="5" s="1"/>
  <c r="D55" i="3"/>
  <c r="D55" i="4" s="1"/>
  <c r="D55" i="5" s="1"/>
  <c r="C55" i="3"/>
  <c r="C55" i="4" s="1"/>
  <c r="C55" i="5" s="1"/>
  <c r="M16" i="3"/>
  <c r="N16" s="1"/>
  <c r="H53" i="4" s="1"/>
  <c r="G16" i="3"/>
  <c r="G53" i="4" s="1"/>
  <c r="G53" i="5" s="1"/>
  <c r="E16" i="3"/>
  <c r="E53" i="4" s="1"/>
  <c r="E53" i="5" s="1"/>
  <c r="D16" i="3"/>
  <c r="D53" i="4" s="1"/>
  <c r="D53" i="5" s="1"/>
  <c r="C16" i="3"/>
  <c r="C53" i="4" s="1"/>
  <c r="C53" i="5" s="1"/>
  <c r="M56" i="3"/>
  <c r="N56" s="1"/>
  <c r="H56" i="4" s="1"/>
  <c r="G56" i="3"/>
  <c r="G56" i="4" s="1"/>
  <c r="G56" i="5" s="1"/>
  <c r="E56" i="3"/>
  <c r="E56" i="4" s="1"/>
  <c r="E56" i="5" s="1"/>
  <c r="D56" i="3"/>
  <c r="D56" i="4" s="1"/>
  <c r="D56" i="5" s="1"/>
  <c r="C56" i="3"/>
  <c r="C56" i="4" s="1"/>
  <c r="C56" i="5" s="1"/>
  <c r="M36" i="3"/>
  <c r="N36" s="1"/>
  <c r="H51" i="4" s="1"/>
  <c r="G36" i="3"/>
  <c r="G51" i="4" s="1"/>
  <c r="G51" i="5" s="1"/>
  <c r="E36" i="3"/>
  <c r="E51" i="4" s="1"/>
  <c r="E51" i="5" s="1"/>
  <c r="D36" i="3"/>
  <c r="D51" i="4" s="1"/>
  <c r="D51" i="5" s="1"/>
  <c r="C36" i="3"/>
  <c r="C51" i="4" s="1"/>
  <c r="C51" i="5" s="1"/>
  <c r="M10" i="3"/>
  <c r="N10" s="1"/>
  <c r="H10" i="4" s="1"/>
  <c r="G10" i="3"/>
  <c r="G10" i="4" s="1"/>
  <c r="G10" i="5" s="1"/>
  <c r="F10" i="3"/>
  <c r="F10" i="4" s="1"/>
  <c r="F10" i="5" s="1"/>
  <c r="E10" i="3"/>
  <c r="E10" i="4" s="1"/>
  <c r="E10" i="5" s="1"/>
  <c r="D10" i="3"/>
  <c r="D10" i="4" s="1"/>
  <c r="D10" i="5" s="1"/>
  <c r="C10" i="3"/>
  <c r="C10" i="4" s="1"/>
  <c r="C10" i="5" s="1"/>
  <c r="M22" i="3"/>
  <c r="N22" s="1"/>
  <c r="H9" i="4" s="1"/>
  <c r="G22" i="3"/>
  <c r="G9" i="4" s="1"/>
  <c r="G9" i="5" s="1"/>
  <c r="F22" i="3"/>
  <c r="F9" i="4" s="1"/>
  <c r="F9" i="5" s="1"/>
  <c r="E22" i="3"/>
  <c r="E9" i="4" s="1"/>
  <c r="E9" i="5" s="1"/>
  <c r="D22" i="3"/>
  <c r="D9" i="4" s="1"/>
  <c r="D9" i="5" s="1"/>
  <c r="C22" i="3"/>
  <c r="C9" i="4" s="1"/>
  <c r="C9" i="5" s="1"/>
  <c r="M30" i="3"/>
  <c r="N30" s="1"/>
  <c r="H24" i="4" s="1"/>
  <c r="G30" i="3"/>
  <c r="G24" i="4" s="1"/>
  <c r="G24" i="5" s="1"/>
  <c r="F30" i="3"/>
  <c r="F24" i="4" s="1"/>
  <c r="F24" i="5" s="1"/>
  <c r="E30" i="3"/>
  <c r="E24" i="4" s="1"/>
  <c r="E24" i="5" s="1"/>
  <c r="D30" i="3"/>
  <c r="D24" i="4" s="1"/>
  <c r="D24" i="5" s="1"/>
  <c r="C30" i="3"/>
  <c r="C24" i="4" s="1"/>
  <c r="C24" i="5" s="1"/>
  <c r="M31" i="3"/>
  <c r="N31" s="1"/>
  <c r="H32" i="4" s="1"/>
  <c r="G31" i="3"/>
  <c r="G32" i="4" s="1"/>
  <c r="G32" i="5" s="1"/>
  <c r="E31" i="3"/>
  <c r="E32" i="4" s="1"/>
  <c r="E32" i="5" s="1"/>
  <c r="D31" i="3"/>
  <c r="D32" i="4" s="1"/>
  <c r="D32" i="5" s="1"/>
  <c r="C31" i="3"/>
  <c r="C32" i="4" s="1"/>
  <c r="C32" i="5" s="1"/>
  <c r="M28" i="3"/>
  <c r="N28" s="1"/>
  <c r="H21" i="4" s="1"/>
  <c r="G28" i="3"/>
  <c r="G21" i="4" s="1"/>
  <c r="G21" i="5" s="1"/>
  <c r="F28" i="3"/>
  <c r="F21" i="4" s="1"/>
  <c r="F21" i="5" s="1"/>
  <c r="E28" i="3"/>
  <c r="E21" i="4" s="1"/>
  <c r="E21" i="5" s="1"/>
  <c r="D28" i="3"/>
  <c r="D21" i="4" s="1"/>
  <c r="D21" i="5" s="1"/>
  <c r="C28" i="3"/>
  <c r="C21" i="4" s="1"/>
  <c r="C21" i="5" s="1"/>
  <c r="M49" i="3"/>
  <c r="N49" s="1"/>
  <c r="H50" i="4" s="1"/>
  <c r="G49" i="3"/>
  <c r="G50" i="4" s="1"/>
  <c r="G50" i="5" s="1"/>
  <c r="F49" i="3"/>
  <c r="F50" i="4" s="1"/>
  <c r="F50" i="5" s="1"/>
  <c r="E49" i="3"/>
  <c r="E50" i="4" s="1"/>
  <c r="E50" i="5" s="1"/>
  <c r="D49" i="3"/>
  <c r="D50" i="4" s="1"/>
  <c r="D50" i="5" s="1"/>
  <c r="C49" i="3"/>
  <c r="C50" i="4" s="1"/>
  <c r="C50" i="5" s="1"/>
  <c r="M44" i="3"/>
  <c r="N44" s="1"/>
  <c r="H47" i="4" s="1"/>
  <c r="G44" i="3"/>
  <c r="G47" i="4" s="1"/>
  <c r="G47" i="5" s="1"/>
  <c r="F44" i="3"/>
  <c r="F47" i="4" s="1"/>
  <c r="F47" i="5" s="1"/>
  <c r="E44" i="3"/>
  <c r="E47" i="4" s="1"/>
  <c r="E47" i="5" s="1"/>
  <c r="D44" i="3"/>
  <c r="D47" i="4" s="1"/>
  <c r="D47" i="5" s="1"/>
  <c r="C44" i="3"/>
  <c r="C47" i="4" s="1"/>
  <c r="C47" i="5" s="1"/>
  <c r="M25" i="3"/>
  <c r="N25" s="1"/>
  <c r="H31" i="4" s="1"/>
  <c r="G25" i="3"/>
  <c r="G31" i="4" s="1"/>
  <c r="G31" i="5" s="1"/>
  <c r="E25" i="3"/>
  <c r="E31" i="4" s="1"/>
  <c r="E31" i="5" s="1"/>
  <c r="D25" i="3"/>
  <c r="D31" i="4" s="1"/>
  <c r="D31" i="5" s="1"/>
  <c r="C25" i="3"/>
  <c r="C31" i="4" s="1"/>
  <c r="C31" i="5" s="1"/>
  <c r="M14" i="3"/>
  <c r="N14" s="1"/>
  <c r="H20" i="4" s="1"/>
  <c r="G14" i="3"/>
  <c r="G20" i="4" s="1"/>
  <c r="G20" i="5" s="1"/>
  <c r="E14" i="3"/>
  <c r="E20" i="4" s="1"/>
  <c r="E20" i="5" s="1"/>
  <c r="D14" i="3"/>
  <c r="D20" i="4" s="1"/>
  <c r="D20" i="5" s="1"/>
  <c r="C14" i="3"/>
  <c r="C20" i="4" s="1"/>
  <c r="C20" i="5" s="1"/>
  <c r="M13" i="3"/>
  <c r="N13" s="1"/>
  <c r="H13" i="4" s="1"/>
  <c r="G13" i="3"/>
  <c r="G13" i="4" s="1"/>
  <c r="G13" i="5" s="1"/>
  <c r="F13" i="3"/>
  <c r="F13" i="4" s="1"/>
  <c r="F13" i="5" s="1"/>
  <c r="E13" i="3"/>
  <c r="E13" i="4" s="1"/>
  <c r="E13" i="5" s="1"/>
  <c r="D13" i="3"/>
  <c r="D13" i="4" s="1"/>
  <c r="D13" i="5" s="1"/>
  <c r="C13" i="3"/>
  <c r="C13" i="4" s="1"/>
  <c r="C13" i="5" s="1"/>
  <c r="M26" i="3"/>
  <c r="N26" s="1"/>
  <c r="H27" i="4" s="1"/>
  <c r="G26" i="3"/>
  <c r="G27" i="4" s="1"/>
  <c r="G27" i="5" s="1"/>
  <c r="F26" i="3"/>
  <c r="F27" i="4" s="1"/>
  <c r="F27" i="5" s="1"/>
  <c r="E26" i="3"/>
  <c r="E27" i="4" s="1"/>
  <c r="E27" i="5" s="1"/>
  <c r="D26" i="3"/>
  <c r="D27" i="4" s="1"/>
  <c r="D27" i="5" s="1"/>
  <c r="C26" i="3"/>
  <c r="C27" i="4" s="1"/>
  <c r="C27" i="5" s="1"/>
  <c r="M50" i="3"/>
  <c r="N50" s="1"/>
  <c r="H48" i="4" s="1"/>
  <c r="G50" i="3"/>
  <c r="G48" i="4" s="1"/>
  <c r="G48" i="5" s="1"/>
  <c r="E50" i="3"/>
  <c r="E48" i="4" s="1"/>
  <c r="E48" i="5" s="1"/>
  <c r="D50" i="3"/>
  <c r="D48" i="4" s="1"/>
  <c r="D48" i="5" s="1"/>
  <c r="C50" i="3"/>
  <c r="C48" i="4" s="1"/>
  <c r="C48" i="5" s="1"/>
  <c r="M29" i="3"/>
  <c r="N29" s="1"/>
  <c r="H26" i="4" s="1"/>
  <c r="G29" i="3"/>
  <c r="G26" i="4" s="1"/>
  <c r="G26" i="5" s="1"/>
  <c r="E29" i="3"/>
  <c r="E26" i="4" s="1"/>
  <c r="E26" i="5" s="1"/>
  <c r="D29" i="3"/>
  <c r="D26" i="4" s="1"/>
  <c r="D26" i="5" s="1"/>
  <c r="C29" i="3"/>
  <c r="C26" i="4" s="1"/>
  <c r="C26" i="5" s="1"/>
  <c r="M9" i="3"/>
  <c r="N9" s="1"/>
  <c r="H11" i="4" s="1"/>
  <c r="G9" i="3"/>
  <c r="G11" i="4" s="1"/>
  <c r="G11" i="5" s="1"/>
  <c r="F9" i="3"/>
  <c r="F11" i="4" s="1"/>
  <c r="F11" i="5" s="1"/>
  <c r="E9" i="3"/>
  <c r="E11" i="4" s="1"/>
  <c r="E11" i="5" s="1"/>
  <c r="D9" i="3"/>
  <c r="D11" i="4" s="1"/>
  <c r="D11" i="5" s="1"/>
  <c r="C9" i="3"/>
  <c r="C11" i="4" s="1"/>
  <c r="C11" i="5" s="1"/>
  <c r="M27" i="3"/>
  <c r="G27"/>
  <c r="G36" i="4" s="1"/>
  <c r="G36" i="5" s="1"/>
  <c r="E27" i="3"/>
  <c r="E36" i="4" s="1"/>
  <c r="E36" i="5" s="1"/>
  <c r="D27" i="3"/>
  <c r="D36" i="4" s="1"/>
  <c r="D36" i="5" s="1"/>
  <c r="C27" i="3"/>
  <c r="C36" i="4" s="1"/>
  <c r="C36" i="5" s="1"/>
  <c r="M33" i="3"/>
  <c r="N33" s="1"/>
  <c r="H37" i="4" s="1"/>
  <c r="G33" i="3"/>
  <c r="G37" i="4" s="1"/>
  <c r="G37" i="5" s="1"/>
  <c r="E33" i="3"/>
  <c r="E37" i="4" s="1"/>
  <c r="E37" i="5" s="1"/>
  <c r="D33" i="3"/>
  <c r="D37" i="4" s="1"/>
  <c r="D37" i="5" s="1"/>
  <c r="C33" i="3"/>
  <c r="C37" i="4" s="1"/>
  <c r="C37" i="5" s="1"/>
  <c r="M54" i="3"/>
  <c r="N54" s="1"/>
  <c r="H35" i="4" s="1"/>
  <c r="G54" i="3"/>
  <c r="G35" i="4" s="1"/>
  <c r="G35" i="5" s="1"/>
  <c r="E54" i="3"/>
  <c r="E35" i="4" s="1"/>
  <c r="E35" i="5" s="1"/>
  <c r="D54" i="3"/>
  <c r="D35" i="4" s="1"/>
  <c r="D35" i="5" s="1"/>
  <c r="C54" i="3"/>
  <c r="C35" i="4" s="1"/>
  <c r="C35" i="5" s="1"/>
  <c r="M23" i="3"/>
  <c r="N23" s="1"/>
  <c r="H22" i="4" s="1"/>
  <c r="G23" i="3"/>
  <c r="G22" i="4" s="1"/>
  <c r="G22" i="5" s="1"/>
  <c r="E23" i="3"/>
  <c r="E22" i="4" s="1"/>
  <c r="E22" i="5" s="1"/>
  <c r="D23" i="3"/>
  <c r="D22" i="4" s="1"/>
  <c r="D22" i="5" s="1"/>
  <c r="C23" i="3"/>
  <c r="C22" i="4" s="1"/>
  <c r="C22" i="5" s="1"/>
  <c r="M18" i="3"/>
  <c r="N18" s="1"/>
  <c r="H14" i="4" s="1"/>
  <c r="G18" i="3"/>
  <c r="G14" i="4" s="1"/>
  <c r="G14" i="5" s="1"/>
  <c r="F18" i="3"/>
  <c r="F14" i="4" s="1"/>
  <c r="F14" i="5" s="1"/>
  <c r="E18" i="3"/>
  <c r="E14" i="4" s="1"/>
  <c r="E14" i="5" s="1"/>
  <c r="D18" i="3"/>
  <c r="D14" i="4" s="1"/>
  <c r="D14" i="5" s="1"/>
  <c r="C18" i="3"/>
  <c r="C14" i="4" s="1"/>
  <c r="C14" i="5" s="1"/>
  <c r="M40" i="3"/>
  <c r="N40" s="1"/>
  <c r="H19" i="4" s="1"/>
  <c r="G40" i="3"/>
  <c r="G19" i="4" s="1"/>
  <c r="G19" i="5" s="1"/>
  <c r="E40" i="3"/>
  <c r="E19" i="4" s="1"/>
  <c r="E19" i="5" s="1"/>
  <c r="D40" i="3"/>
  <c r="D19" i="4" s="1"/>
  <c r="D19" i="5" s="1"/>
  <c r="C40" i="3"/>
  <c r="C19" i="4" s="1"/>
  <c r="C19" i="5" s="1"/>
  <c r="M20" i="3"/>
  <c r="N20" s="1"/>
  <c r="H40" i="4" s="1"/>
  <c r="G20" i="3"/>
  <c r="G40" i="4" s="1"/>
  <c r="G40" i="5" s="1"/>
  <c r="F20" i="3"/>
  <c r="F40" i="4" s="1"/>
  <c r="F40" i="5" s="1"/>
  <c r="E20" i="3"/>
  <c r="E40" i="4" s="1"/>
  <c r="E40" i="5" s="1"/>
  <c r="D20" i="3"/>
  <c r="D40" i="4" s="1"/>
  <c r="D40" i="5" s="1"/>
  <c r="C20" i="3"/>
  <c r="C40" i="4" s="1"/>
  <c r="C40" i="5" s="1"/>
  <c r="M24" i="3"/>
  <c r="N24" s="1"/>
  <c r="H17" i="4" s="1"/>
  <c r="G24" i="3"/>
  <c r="G17" i="4" s="1"/>
  <c r="G17" i="5" s="1"/>
  <c r="F24" i="3"/>
  <c r="F17" i="4" s="1"/>
  <c r="F17" i="5" s="1"/>
  <c r="E24" i="3"/>
  <c r="E17" i="4" s="1"/>
  <c r="E17" i="5" s="1"/>
  <c r="D24" i="3"/>
  <c r="D17" i="4" s="1"/>
  <c r="D17" i="5" s="1"/>
  <c r="C24" i="3"/>
  <c r="C17" i="4" s="1"/>
  <c r="C17" i="5" s="1"/>
  <c r="M45" i="3"/>
  <c r="N45" s="1"/>
  <c r="H45" i="4" s="1"/>
  <c r="G45" i="3"/>
  <c r="G45" i="4" s="1"/>
  <c r="G45" i="5" s="1"/>
  <c r="E45" i="3"/>
  <c r="E45" i="4" s="1"/>
  <c r="E45" i="5" s="1"/>
  <c r="D45" i="3"/>
  <c r="D45" i="4" s="1"/>
  <c r="D45" i="5" s="1"/>
  <c r="C45" i="3"/>
  <c r="C45" i="4" s="1"/>
  <c r="C45" i="5" s="1"/>
  <c r="M12" i="3"/>
  <c r="N12" s="1"/>
  <c r="H15" i="4" s="1"/>
  <c r="G12" i="3"/>
  <c r="G15" i="4" s="1"/>
  <c r="G15" i="5" s="1"/>
  <c r="E12" i="3"/>
  <c r="E15" i="4" s="1"/>
  <c r="E15" i="5" s="1"/>
  <c r="D12" i="3"/>
  <c r="D15" i="4" s="1"/>
  <c r="D15" i="5" s="1"/>
  <c r="C12" i="3"/>
  <c r="C15" i="4" s="1"/>
  <c r="C15" i="5" s="1"/>
  <c r="M21" i="3"/>
  <c r="N21" s="1"/>
  <c r="H23" i="4" s="1"/>
  <c r="G21" i="3"/>
  <c r="G23" i="4" s="1"/>
  <c r="G23" i="5" s="1"/>
  <c r="E21" i="3"/>
  <c r="E23" i="4" s="1"/>
  <c r="E23" i="5" s="1"/>
  <c r="D21" i="3"/>
  <c r="D23" i="4" s="1"/>
  <c r="D23" i="5" s="1"/>
  <c r="C21" i="3"/>
  <c r="C23" i="4" s="1"/>
  <c r="C23" i="5" s="1"/>
  <c r="M37" i="3"/>
  <c r="N37" s="1"/>
  <c r="H29" i="4" s="1"/>
  <c r="G37" i="3"/>
  <c r="G29" i="4" s="1"/>
  <c r="G29" i="5" s="1"/>
  <c r="E37" i="3"/>
  <c r="E29" i="4" s="1"/>
  <c r="E29" i="5" s="1"/>
  <c r="D37" i="3"/>
  <c r="D29" i="4" s="1"/>
  <c r="D29" i="5" s="1"/>
  <c r="C37" i="3"/>
  <c r="C29" i="4" s="1"/>
  <c r="C29" i="5" s="1"/>
  <c r="M15" i="3"/>
  <c r="N15" s="1"/>
  <c r="H25" i="4" s="1"/>
  <c r="G15" i="3"/>
  <c r="G25" i="4" s="1"/>
  <c r="G25" i="5" s="1"/>
  <c r="E15" i="3"/>
  <c r="E25" i="4" s="1"/>
  <c r="E25" i="5" s="1"/>
  <c r="D15" i="3"/>
  <c r="D25" i="4" s="1"/>
  <c r="D25" i="5" s="1"/>
  <c r="C15" i="3"/>
  <c r="C25" i="4" s="1"/>
  <c r="C25" i="5" s="1"/>
  <c r="M43" i="3"/>
  <c r="N43" s="1"/>
  <c r="H49" i="4" s="1"/>
  <c r="G43" i="3"/>
  <c r="G49" i="4" s="1"/>
  <c r="G49" i="5" s="1"/>
  <c r="E43" i="3"/>
  <c r="E49" i="4" s="1"/>
  <c r="E49" i="5" s="1"/>
  <c r="D43" i="3"/>
  <c r="D49" i="4" s="1"/>
  <c r="D49" i="5" s="1"/>
  <c r="C43" i="3"/>
  <c r="C49" i="4" s="1"/>
  <c r="C49" i="5" s="1"/>
  <c r="M32" i="3"/>
  <c r="N32" s="1"/>
  <c r="H18" i="4" s="1"/>
  <c r="G32" i="3"/>
  <c r="G18" i="4" s="1"/>
  <c r="G18" i="5" s="1"/>
  <c r="E32" i="3"/>
  <c r="E18" i="4" s="1"/>
  <c r="E18" i="5" s="1"/>
  <c r="D32" i="3"/>
  <c r="D18" i="4" s="1"/>
  <c r="D18" i="5" s="1"/>
  <c r="C32" i="3"/>
  <c r="C18" i="4" s="1"/>
  <c r="C18" i="5" s="1"/>
  <c r="M48" i="3"/>
  <c r="N48" s="1"/>
  <c r="H44" i="4" s="1"/>
  <c r="G48" i="3"/>
  <c r="G44" i="4" s="1"/>
  <c r="G44" i="5" s="1"/>
  <c r="E48" i="3"/>
  <c r="E44" i="4" s="1"/>
  <c r="E44" i="5" s="1"/>
  <c r="D48" i="3"/>
  <c r="D44" i="4" s="1"/>
  <c r="D44" i="5" s="1"/>
  <c r="C48" i="3"/>
  <c r="C44" i="4" s="1"/>
  <c r="C44" i="5" s="1"/>
  <c r="M11" i="3"/>
  <c r="N11" s="1"/>
  <c r="H16" i="4" s="1"/>
  <c r="G11" i="3"/>
  <c r="G16" i="4" s="1"/>
  <c r="G16" i="5" s="1"/>
  <c r="E11" i="3"/>
  <c r="E16" i="4" s="1"/>
  <c r="E16" i="5" s="1"/>
  <c r="D11" i="3"/>
  <c r="D16" i="4" s="1"/>
  <c r="D16" i="5" s="1"/>
  <c r="C11" i="3"/>
  <c r="C16" i="4" s="1"/>
  <c r="C16" i="5" s="1"/>
  <c r="M42" i="3"/>
  <c r="N42" s="1"/>
  <c r="H41" i="4" s="1"/>
  <c r="G42" i="3"/>
  <c r="G41" i="4" s="1"/>
  <c r="G41" i="5" s="1"/>
  <c r="E42" i="3"/>
  <c r="E41" i="4" s="1"/>
  <c r="E41" i="5" s="1"/>
  <c r="D42" i="3"/>
  <c r="D41" i="4" s="1"/>
  <c r="D41" i="5" s="1"/>
  <c r="C42" i="3"/>
  <c r="C41" i="4" s="1"/>
  <c r="C41" i="5" s="1"/>
  <c r="M35" i="3"/>
  <c r="N35" s="1"/>
  <c r="H39" i="4" s="1"/>
  <c r="G35" i="3"/>
  <c r="G39" i="4" s="1"/>
  <c r="G39" i="5" s="1"/>
  <c r="E35" i="3"/>
  <c r="E39" i="4" s="1"/>
  <c r="E39" i="5" s="1"/>
  <c r="D35" i="3"/>
  <c r="D39" i="4" s="1"/>
  <c r="D39" i="5" s="1"/>
  <c r="C35" i="3"/>
  <c r="C39" i="4" s="1"/>
  <c r="C39" i="5" s="1"/>
  <c r="M41" i="3"/>
  <c r="N41" s="1"/>
  <c r="H12" i="4" s="1"/>
  <c r="G41" i="3"/>
  <c r="G12" i="4" s="1"/>
  <c r="G12" i="5" s="1"/>
  <c r="E41" i="3"/>
  <c r="E12" i="4" s="1"/>
  <c r="E12" i="5" s="1"/>
  <c r="D41" i="3"/>
  <c r="D12" i="4" s="1"/>
  <c r="D12" i="5" s="1"/>
  <c r="C41" i="3"/>
  <c r="C12" i="4" s="1"/>
  <c r="C12" i="5" s="1"/>
  <c r="M38" i="3"/>
  <c r="N38" s="1"/>
  <c r="H43" i="4" s="1"/>
  <c r="G38" i="3"/>
  <c r="G43" i="4" s="1"/>
  <c r="G43" i="5" s="1"/>
  <c r="E38" i="3"/>
  <c r="E43" i="4" s="1"/>
  <c r="E43" i="5" s="1"/>
  <c r="D38" i="3"/>
  <c r="D43" i="4" s="1"/>
  <c r="D43" i="5" s="1"/>
  <c r="C38" i="3"/>
  <c r="C43" i="4" s="1"/>
  <c r="C43" i="5" s="1"/>
  <c r="M53" i="3"/>
  <c r="N53" s="1"/>
  <c r="H54" i="4" s="1"/>
  <c r="G53" i="3"/>
  <c r="G54" i="4" s="1"/>
  <c r="G54" i="5" s="1"/>
  <c r="E53" i="3"/>
  <c r="E54" i="4" s="1"/>
  <c r="E54" i="5" s="1"/>
  <c r="D53" i="3"/>
  <c r="D54" i="4" s="1"/>
  <c r="D54" i="5" s="1"/>
  <c r="C53" i="3"/>
  <c r="C54" i="4" s="1"/>
  <c r="C54" i="5" s="1"/>
  <c r="M52" i="3"/>
  <c r="N52" s="1"/>
  <c r="H52" i="4" s="1"/>
  <c r="G52" i="3"/>
  <c r="G52" i="4" s="1"/>
  <c r="G52" i="5" s="1"/>
  <c r="E52" i="3"/>
  <c r="E52" i="4" s="1"/>
  <c r="E52" i="5" s="1"/>
  <c r="D52" i="3"/>
  <c r="D52" i="4" s="1"/>
  <c r="D52" i="5" s="1"/>
  <c r="C52" i="3"/>
  <c r="C52" i="4" s="1"/>
  <c r="C52" i="5" s="1"/>
  <c r="M46" i="3"/>
  <c r="N46" s="1"/>
  <c r="H46" i="4" s="1"/>
  <c r="G46" i="3"/>
  <c r="G46" i="4" s="1"/>
  <c r="G46" i="5" s="1"/>
  <c r="E46" i="3"/>
  <c r="E46" i="4" s="1"/>
  <c r="E46" i="5" s="1"/>
  <c r="D46" i="3"/>
  <c r="D46" i="4" s="1"/>
  <c r="D46" i="5" s="1"/>
  <c r="C46" i="3"/>
  <c r="C46" i="4" s="1"/>
  <c r="C46" i="5" s="1"/>
  <c r="M17" i="3"/>
  <c r="N17" s="1"/>
  <c r="H30" i="4" s="1"/>
  <c r="G17" i="3"/>
  <c r="G30" i="4" s="1"/>
  <c r="G30" i="5" s="1"/>
  <c r="E17" i="3"/>
  <c r="E30" i="4" s="1"/>
  <c r="E30" i="5" s="1"/>
  <c r="D17" i="3"/>
  <c r="D30" i="4" s="1"/>
  <c r="D30" i="5" s="1"/>
  <c r="C17" i="3"/>
  <c r="C30" i="4" s="1"/>
  <c r="C30" i="5" s="1"/>
  <c r="M39" i="3"/>
  <c r="N39" s="1"/>
  <c r="H33" i="4" s="1"/>
  <c r="G39" i="3"/>
  <c r="G33" i="4" s="1"/>
  <c r="G33" i="5" s="1"/>
  <c r="E39" i="3"/>
  <c r="E33" i="4" s="1"/>
  <c r="E33" i="5" s="1"/>
  <c r="D39" i="3"/>
  <c r="D33" i="4" s="1"/>
  <c r="D33" i="5" s="1"/>
  <c r="C39" i="3"/>
  <c r="C33" i="4" s="1"/>
  <c r="C33" i="5" s="1"/>
  <c r="M19" i="3"/>
  <c r="N19" s="1"/>
  <c r="H34" i="4" s="1"/>
  <c r="M51" i="3"/>
  <c r="N51" s="1"/>
  <c r="H42" i="4" s="1"/>
  <c r="G51" i="3"/>
  <c r="G42" i="4" s="1"/>
  <c r="G42" i="5" s="1"/>
  <c r="E51" i="3"/>
  <c r="E42" i="4" s="1"/>
  <c r="E42" i="5" s="1"/>
  <c r="D51" i="3"/>
  <c r="D42" i="4" s="1"/>
  <c r="D42" i="5" s="1"/>
  <c r="C51" i="3"/>
  <c r="C42" i="4" s="1"/>
  <c r="C42" i="5" s="1"/>
  <c r="M34" i="3"/>
  <c r="N34" s="1"/>
  <c r="H28" i="4" s="1"/>
  <c r="G34" i="3"/>
  <c r="G28" i="4" s="1"/>
  <c r="G28" i="5" s="1"/>
  <c r="E34" i="3"/>
  <c r="E28" i="4" s="1"/>
  <c r="E28" i="5" s="1"/>
  <c r="D34" i="3"/>
  <c r="D28" i="4" s="1"/>
  <c r="D28" i="5" s="1"/>
  <c r="C34" i="3"/>
  <c r="C28" i="4" s="1"/>
  <c r="C28" i="5" s="1"/>
  <c r="M47" i="3"/>
  <c r="N47" s="1"/>
  <c r="H38" i="4" s="1"/>
  <c r="G47" i="3"/>
  <c r="G38" i="4" s="1"/>
  <c r="G38" i="5" s="1"/>
  <c r="E47" i="3"/>
  <c r="E38" i="4" s="1"/>
  <c r="E38" i="5" s="1"/>
  <c r="D47" i="3"/>
  <c r="D38" i="4" s="1"/>
  <c r="D38" i="5" s="1"/>
  <c r="C47" i="3"/>
  <c r="C38" i="4" s="1"/>
  <c r="C38" i="5" s="1"/>
  <c r="G19" i="3"/>
  <c r="E19"/>
  <c r="E34" i="4" s="1"/>
  <c r="E34" i="5" s="1"/>
  <c r="D19" i="3"/>
  <c r="C19"/>
  <c r="C34" i="4" s="1"/>
  <c r="C34" i="5" s="1"/>
  <c r="I50" i="7"/>
  <c r="F2"/>
  <c r="F49"/>
  <c r="F48"/>
  <c r="F47"/>
  <c r="F1"/>
  <c r="F46"/>
  <c r="F45"/>
  <c r="F43"/>
  <c r="F41"/>
  <c r="F40"/>
  <c r="F133" i="1" s="1"/>
  <c r="F38" i="7"/>
  <c r="F136" i="1" s="1"/>
  <c r="F37" i="7"/>
  <c r="F36"/>
  <c r="F35"/>
  <c r="F137" i="1" s="1"/>
  <c r="F34" i="7"/>
  <c r="F135" i="1" s="1"/>
  <c r="F33" i="7"/>
  <c r="F134" i="1" s="1"/>
  <c r="F31" i="7"/>
  <c r="F30"/>
  <c r="F29"/>
  <c r="F28"/>
  <c r="F153" i="1" s="1"/>
  <c r="F27" i="7"/>
  <c r="F154" i="1" s="1"/>
  <c r="F26" i="7"/>
  <c r="F24"/>
  <c r="F152" i="1" s="1"/>
  <c r="F23" i="7"/>
  <c r="F151" i="1" s="1"/>
  <c r="F22" i="7"/>
  <c r="F20"/>
  <c r="F156" i="1" s="1"/>
  <c r="F19" i="7"/>
  <c r="F158" i="1" s="1"/>
  <c r="F18" i="7"/>
  <c r="F157" i="1" s="1"/>
  <c r="F17" i="7"/>
  <c r="F15"/>
  <c r="F14"/>
  <c r="F140" i="1" s="1"/>
  <c r="F13" i="7"/>
  <c r="F142" i="1" s="1"/>
  <c r="F12" i="7"/>
  <c r="F141" i="1" s="1"/>
  <c r="F10" i="7"/>
  <c r="F139" i="1" s="1"/>
  <c r="F5" i="7"/>
  <c r="F4"/>
  <c r="F143" i="1" s="1"/>
  <c r="F3" i="7"/>
  <c r="C2" i="1"/>
  <c r="C1" i="5"/>
  <c r="C1" i="1" s="1"/>
  <c r="C1" i="4"/>
  <c r="J60" i="2"/>
  <c r="K60"/>
  <c r="J59"/>
  <c r="K59"/>
  <c r="J58"/>
  <c r="K58"/>
  <c r="J57"/>
  <c r="K57"/>
  <c r="J56"/>
  <c r="K56"/>
  <c r="J55"/>
  <c r="K55"/>
  <c r="J54"/>
  <c r="K54"/>
  <c r="J53"/>
  <c r="K53"/>
  <c r="J52"/>
  <c r="K52"/>
  <c r="J51"/>
  <c r="K51"/>
  <c r="J50"/>
  <c r="K50"/>
  <c r="J49"/>
  <c r="K49"/>
  <c r="J48"/>
  <c r="K48"/>
  <c r="J47"/>
  <c r="K47"/>
  <c r="J46"/>
  <c r="K46"/>
  <c r="J45"/>
  <c r="K45"/>
  <c r="J44"/>
  <c r="K44"/>
  <c r="J43"/>
  <c r="K43"/>
  <c r="J42"/>
  <c r="K42"/>
  <c r="J41"/>
  <c r="K41"/>
  <c r="J40"/>
  <c r="K40"/>
  <c r="J39"/>
  <c r="K39"/>
  <c r="J38"/>
  <c r="K38"/>
  <c r="J37"/>
  <c r="K37"/>
  <c r="J36"/>
  <c r="K36"/>
  <c r="J35"/>
  <c r="K35"/>
  <c r="J34"/>
  <c r="K34"/>
  <c r="J33"/>
  <c r="K33"/>
  <c r="J32"/>
  <c r="K32"/>
  <c r="J31"/>
  <c r="K31"/>
  <c r="J30"/>
  <c r="K30"/>
  <c r="F114" i="1" l="1"/>
  <c r="F44"/>
  <c r="F53" i="3"/>
  <c r="F54" i="4" s="1"/>
  <c r="F54" i="5" s="1"/>
  <c r="F90" i="1"/>
  <c r="F10"/>
  <c r="F47" i="3"/>
  <c r="F31" i="1"/>
  <c r="F104"/>
  <c r="F14" i="3"/>
  <c r="F20" i="4" s="1"/>
  <c r="F20" i="5" s="1"/>
  <c r="F47" i="1"/>
  <c r="F96"/>
  <c r="F54" i="3"/>
  <c r="F35" i="4" s="1"/>
  <c r="F35" i="5" s="1"/>
  <c r="F98" i="1"/>
  <c r="F12"/>
  <c r="F33" i="3"/>
  <c r="F37" i="4" s="1"/>
  <c r="F37" i="5" s="1"/>
  <c r="F121" i="1"/>
  <c r="F34"/>
  <c r="F42" i="3"/>
  <c r="F41" i="4" s="1"/>
  <c r="F41" i="5" s="1"/>
  <c r="F27" i="1"/>
  <c r="F86"/>
  <c r="F17" i="3"/>
  <c r="F30" i="4" s="1"/>
  <c r="F30" i="5" s="1"/>
  <c r="F107" i="1"/>
  <c r="F40"/>
  <c r="F32" i="3"/>
  <c r="F18" i="4" s="1"/>
  <c r="F18" i="5" s="1"/>
  <c r="F43" i="1"/>
  <c r="F94"/>
  <c r="F31" i="3"/>
  <c r="F32" i="4" s="1"/>
  <c r="F32" i="5" s="1"/>
  <c r="F35" i="1"/>
  <c r="F106"/>
  <c r="F52" i="3"/>
  <c r="F52" i="4" s="1"/>
  <c r="F52" i="5" s="1"/>
  <c r="F11" i="1"/>
  <c r="F119"/>
  <c r="F23" i="3"/>
  <c r="F22" i="4" s="1"/>
  <c r="F22" i="5" s="1"/>
  <c r="F45" i="1"/>
  <c r="F95"/>
  <c r="F29" i="3"/>
  <c r="F26" i="4" s="1"/>
  <c r="F26" i="5" s="1"/>
  <c r="F122" i="1"/>
  <c r="F36"/>
  <c r="F45" i="3"/>
  <c r="F45" i="4" s="1"/>
  <c r="F45" i="5" s="1"/>
  <c r="F84" i="1"/>
  <c r="F16"/>
  <c r="F34" i="3"/>
  <c r="F28" i="4" s="1"/>
  <c r="F28" i="5" s="1"/>
  <c r="F33" i="1"/>
  <c r="F88"/>
  <c r="F56" i="3"/>
  <c r="F56" i="4" s="1"/>
  <c r="F56" i="5" s="1"/>
  <c r="F117" i="1"/>
  <c r="F56"/>
  <c r="F36" i="3"/>
  <c r="F51" i="4" s="1"/>
  <c r="F51" i="5" s="1"/>
  <c r="F15" i="1"/>
  <c r="F100"/>
  <c r="F55" i="3"/>
  <c r="F55" i="4" s="1"/>
  <c r="F55" i="5" s="1"/>
  <c r="F109" i="1"/>
  <c r="F57"/>
  <c r="F16" i="3"/>
  <c r="F53" i="4" s="1"/>
  <c r="F53" i="5" s="1"/>
  <c r="F13" i="1"/>
  <c r="F99"/>
  <c r="F43" i="3"/>
  <c r="F49" i="4" s="1"/>
  <c r="F49" i="5" s="1"/>
  <c r="F19" i="1"/>
  <c r="F101"/>
  <c r="F51" i="3"/>
  <c r="F42" i="4" s="1"/>
  <c r="F42" i="5" s="1"/>
  <c r="F120" i="1"/>
  <c r="F26"/>
  <c r="F25" i="3"/>
  <c r="F31" i="4" s="1"/>
  <c r="F31" i="5" s="1"/>
  <c r="F39" i="1"/>
  <c r="F113"/>
  <c r="F40" i="3"/>
  <c r="F19" i="4" s="1"/>
  <c r="F19" i="5" s="1"/>
  <c r="F49" i="1"/>
  <c r="F115"/>
  <c r="F27" i="3"/>
  <c r="F36" i="4" s="1"/>
  <c r="F36" i="5" s="1"/>
  <c r="F105" i="1"/>
  <c r="F32"/>
  <c r="F38" i="3"/>
  <c r="F43" i="4" s="1"/>
  <c r="F43" i="5" s="1"/>
  <c r="F25" i="1"/>
  <c r="F103"/>
  <c r="F48" i="3"/>
  <c r="F44" i="4" s="1"/>
  <c r="F44" i="5" s="1"/>
  <c r="F21" i="1"/>
  <c r="F85"/>
  <c r="F15" i="3"/>
  <c r="F25" i="4" s="1"/>
  <c r="F25" i="5" s="1"/>
  <c r="F37" i="1"/>
  <c r="F92"/>
  <c r="F35" i="3"/>
  <c r="F39" i="4" s="1"/>
  <c r="F39" i="5" s="1"/>
  <c r="F112" i="1"/>
  <c r="F30"/>
  <c r="F41" i="3"/>
  <c r="F12" i="4" s="1"/>
  <c r="F12" i="5" s="1"/>
  <c r="F111" i="1"/>
  <c r="F24"/>
  <c r="F83"/>
  <c r="F14"/>
  <c r="F39" i="3"/>
  <c r="F33" i="4" s="1"/>
  <c r="F33" i="5" s="1"/>
  <c r="F87" i="1"/>
  <c r="F28"/>
  <c r="F37" i="3"/>
  <c r="F29" i="4" s="1"/>
  <c r="F29" i="5" s="1"/>
  <c r="F41" i="1"/>
  <c r="F93"/>
  <c r="F50" i="3"/>
  <c r="F48" i="4" s="1"/>
  <c r="F48" i="5" s="1"/>
  <c r="F91" i="1"/>
  <c r="F20"/>
  <c r="F11" i="3"/>
  <c r="F16" i="4" s="1"/>
  <c r="F16" i="5" s="1"/>
  <c r="F53" i="1"/>
  <c r="F116"/>
  <c r="F46" i="3"/>
  <c r="F46" i="4" s="1"/>
  <c r="F46" i="5" s="1"/>
  <c r="F23" i="1"/>
  <c r="F102"/>
  <c r="F12" i="3"/>
  <c r="F15" i="4" s="1"/>
  <c r="F15" i="5" s="1"/>
  <c r="F108" i="1"/>
  <c r="F52"/>
  <c r="D34" i="4"/>
  <c r="D34" i="5" s="1"/>
  <c r="F38" i="4"/>
  <c r="F38" i="5" s="1"/>
  <c r="G34" i="4"/>
  <c r="G34" i="5" s="1"/>
  <c r="N27" i="3"/>
  <c r="H36" i="4" s="1"/>
  <c r="F21" i="3"/>
  <c r="F23" i="4" s="1"/>
  <c r="F23" i="5" s="1"/>
  <c r="F19" i="3"/>
  <c r="F34" i="4" l="1"/>
  <c r="F34" i="5" s="1"/>
</calcChain>
</file>

<file path=xl/sharedStrings.xml><?xml version="1.0" encoding="utf-8"?>
<sst xmlns="http://schemas.openxmlformats.org/spreadsheetml/2006/main" count="886" uniqueCount="206">
  <si>
    <t>Nr crt.</t>
  </si>
  <si>
    <t>Nr. Concurs</t>
  </si>
  <si>
    <t>Pilot</t>
  </si>
  <si>
    <t>Timp efectuat</t>
  </si>
  <si>
    <t>Penalizari</t>
  </si>
  <si>
    <t>ILIESCU ADRIAN</t>
  </si>
  <si>
    <t>SEBE EDUARD</t>
  </si>
  <si>
    <t>GHEORGHE HORIA</t>
  </si>
  <si>
    <t>MOISESCU ALINA</t>
  </si>
  <si>
    <t>JUNIORI</t>
  </si>
  <si>
    <t>D2</t>
  </si>
  <si>
    <t>D1</t>
  </si>
  <si>
    <t>A1</t>
  </si>
  <si>
    <t>MIHAESCU CRISTIAN</t>
  </si>
  <si>
    <t>TUDOR ALIN</t>
  </si>
  <si>
    <t>IONESCU EMIL</t>
  </si>
  <si>
    <t>DOLOFAN GHEORGHE</t>
  </si>
  <si>
    <t>GHEORGHE RAZVAN A</t>
  </si>
  <si>
    <t>GHEORGHE RADU</t>
  </si>
  <si>
    <t>MAFTEI RAZVAN</t>
  </si>
  <si>
    <t>TUDOR DANIELA</t>
  </si>
  <si>
    <t>MIHAESCU MIHNEA</t>
  </si>
  <si>
    <t>DIAMANDI SEBASTIAN</t>
  </si>
  <si>
    <t>MANCIUR ALEXANDRU</t>
  </si>
  <si>
    <t>CHESARU IONEL</t>
  </si>
  <si>
    <t>MARINESCU NICOLAE</t>
  </si>
  <si>
    <t>TOANCHINA ANCA</t>
  </si>
  <si>
    <t>STANCU ADRIAN</t>
  </si>
  <si>
    <t>ION DANIEL</t>
  </si>
  <si>
    <t>ION ANGELICA</t>
  </si>
  <si>
    <t>GEORGESCU MIHAI</t>
  </si>
  <si>
    <t>BERCIOIU MIHAIL</t>
  </si>
  <si>
    <t>ALEXANDRESCU MIHAI</t>
  </si>
  <si>
    <t>CHIRU CIPRIAN</t>
  </si>
  <si>
    <t>NICIOVICI DAN</t>
  </si>
  <si>
    <t>MOISESCU GABRIEL</t>
  </si>
  <si>
    <t>HANCU REMUS</t>
  </si>
  <si>
    <t>MUSCALOIU FLORIN</t>
  </si>
  <si>
    <t>15b</t>
  </si>
  <si>
    <t>COBZASU ADRIAN</t>
  </si>
  <si>
    <t>8b</t>
  </si>
  <si>
    <t>10b</t>
  </si>
  <si>
    <t>Timp start</t>
  </si>
  <si>
    <t>Timp final</t>
  </si>
  <si>
    <t>CAMPIONATUL NATIONAL DE INDEMANARE AUTO</t>
  </si>
  <si>
    <t>10</t>
  </si>
  <si>
    <t>20</t>
  </si>
  <si>
    <t>66</t>
  </si>
  <si>
    <t>Abandon</t>
  </si>
  <si>
    <t>Grupa</t>
  </si>
  <si>
    <t>J</t>
  </si>
  <si>
    <t>D</t>
  </si>
  <si>
    <t>A</t>
  </si>
  <si>
    <t>SubGrupa</t>
  </si>
  <si>
    <t>hh:mm:ss.ms</t>
  </si>
  <si>
    <t>19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</si>
  <si>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</si>
  <si>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</si>
  <si>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</si>
  <si>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</si>
  <si>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</si>
  <si>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</si>
  <si>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</si>
  <si>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</si>
  <si>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</si>
  <si>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</si>
  <si>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</si>
  <si>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13</t>
  </si>
  <si>
    <t>14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</si>
  <si>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</si>
  <si>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</si>
  <si>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</si>
  <si>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</si>
  <si>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</si>
  <si>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</si>
  <si>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</si>
  <si>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</si>
  <si>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</si>
  <si>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</si>
  <si>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</si>
  <si>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</si>
  <si>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</si>
  <si>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</si>
  <si>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</si>
  <si>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Locatie:</t>
  </si>
  <si>
    <t>Data:</t>
  </si>
  <si>
    <t>A2</t>
  </si>
  <si>
    <t>Participare</t>
  </si>
  <si>
    <t>Activ</t>
  </si>
  <si>
    <t>Descriere</t>
  </si>
  <si>
    <t>Avansati</t>
  </si>
  <si>
    <t>Debutanti</t>
  </si>
  <si>
    <t>Juniori</t>
  </si>
  <si>
    <t>Nr. licenta</t>
  </si>
  <si>
    <t>Denumire Grupa</t>
  </si>
  <si>
    <t>Nr Licenta</t>
  </si>
  <si>
    <t>Timp antrenament</t>
  </si>
  <si>
    <t>Timp Mansa I</t>
  </si>
  <si>
    <t>Antrenament</t>
  </si>
  <si>
    <t>Mansa I</t>
  </si>
  <si>
    <t>Mansa II</t>
  </si>
  <si>
    <t>Timp Final</t>
  </si>
  <si>
    <t>Timp Realizat (inclusiv penalizari)</t>
  </si>
  <si>
    <t>Finalizat</t>
  </si>
  <si>
    <t>Yes</t>
  </si>
  <si>
    <t>No</t>
  </si>
  <si>
    <t>Finalizat:</t>
  </si>
  <si>
    <t>Denumire Echipa</t>
  </si>
  <si>
    <t>Denumire echipa</t>
  </si>
  <si>
    <t>46</t>
  </si>
  <si>
    <t>JUNIORI Count</t>
  </si>
  <si>
    <t>D2 Count</t>
  </si>
  <si>
    <t>D1 Count</t>
  </si>
  <si>
    <t>A2 Count</t>
  </si>
  <si>
    <t>A1 Count</t>
  </si>
  <si>
    <t>Grand Count</t>
  </si>
  <si>
    <t>1B</t>
  </si>
  <si>
    <t>59B</t>
  </si>
  <si>
    <t>POPA RAZVAN</t>
  </si>
  <si>
    <t>ALEXANDRU IONEL</t>
  </si>
  <si>
    <t>59</t>
  </si>
  <si>
    <t>BURDUCEL ADRIAN IONUT</t>
  </si>
  <si>
    <t>SZENE RAUL</t>
  </si>
  <si>
    <t>123</t>
  </si>
  <si>
    <t>65</t>
  </si>
  <si>
    <t>PASARIN MARCU EUGEN</t>
  </si>
  <si>
    <t>38</t>
  </si>
  <si>
    <t>NAN GEORGE COSTEL</t>
  </si>
  <si>
    <t>KREMSMUELLER</t>
  </si>
  <si>
    <t>39</t>
  </si>
  <si>
    <t>ZAMFIRESCU CORNEL</t>
  </si>
  <si>
    <t>48</t>
  </si>
  <si>
    <t>MANU RADU</t>
  </si>
  <si>
    <t>OLD RALY TEAM</t>
  </si>
  <si>
    <t>76</t>
  </si>
  <si>
    <t>ALEXANDRESCU DORIN</t>
  </si>
  <si>
    <t>24B</t>
  </si>
  <si>
    <t>I</t>
  </si>
  <si>
    <t>414</t>
  </si>
  <si>
    <t>09</t>
  </si>
  <si>
    <t>M</t>
  </si>
  <si>
    <t>IONESCU ADRIAN</t>
  </si>
  <si>
    <t>415</t>
  </si>
  <si>
    <t>BOTEZ VASILE SORIN</t>
  </si>
  <si>
    <t>57</t>
  </si>
  <si>
    <t>RACU COSTEL</t>
  </si>
  <si>
    <t>78</t>
  </si>
  <si>
    <t>BAIASU HORATIU FLORIN</t>
  </si>
  <si>
    <t>OCHIOASA</t>
  </si>
  <si>
    <t>82</t>
  </si>
  <si>
    <t>STANCU ADRIAN-FLORIN</t>
  </si>
  <si>
    <t>77</t>
  </si>
  <si>
    <t>NICOLE SERGIU</t>
  </si>
  <si>
    <t>WILLI MSPORT</t>
  </si>
  <si>
    <t>TUDORA DAMIAN</t>
  </si>
  <si>
    <t>ANTON BIANCA</t>
  </si>
  <si>
    <t>NICIOVICI PETRE-DAN</t>
  </si>
  <si>
    <t>35</t>
  </si>
  <si>
    <t>SOLCAN STEFAN</t>
  </si>
  <si>
    <t>-</t>
  </si>
  <si>
    <t>BARBU CEZAR</t>
  </si>
  <si>
    <t>LOGAN CLUB CLUJ</t>
  </si>
  <si>
    <t>916</t>
  </si>
  <si>
    <t>NEMTANU NECULAE VALENTIN</t>
  </si>
  <si>
    <t>89</t>
  </si>
  <si>
    <t>TRIFONESCU DRAGOS-VIOREL</t>
  </si>
  <si>
    <t>85</t>
  </si>
  <si>
    <t>PAUL AUGUSTIN BOGDAN</t>
  </si>
  <si>
    <t>TUDORACHE CALIN</t>
  </si>
  <si>
    <t>GT AUTO CLUB</t>
  </si>
  <si>
    <t>2B</t>
  </si>
  <si>
    <t>ZAHARIA ADRIAN</t>
  </si>
  <si>
    <t>44</t>
  </si>
  <si>
    <t>TOMA CEZAR MARIUS</t>
  </si>
  <si>
    <t>1X</t>
  </si>
  <si>
    <t>23B</t>
  </si>
  <si>
    <t>GHEORHE RADU</t>
  </si>
  <si>
    <t>POPESCU TUDOR-CONSTANTIN</t>
  </si>
  <si>
    <t>TARICEANU CALIN POPESCU</t>
  </si>
  <si>
    <t>FLORESCU TEODORA</t>
  </si>
  <si>
    <t>CIOCAN CHRISTIAN</t>
  </si>
  <si>
    <t>38B</t>
  </si>
  <si>
    <t>SIMION DANIEL</t>
  </si>
  <si>
    <t>MIHIS CRIS ALEXANDRU</t>
  </si>
  <si>
    <t>41</t>
  </si>
  <si>
    <t>22B</t>
  </si>
  <si>
    <t>CIUHULESCU ROXANA</t>
  </si>
  <si>
    <t>48B</t>
  </si>
  <si>
    <t>Carrefour Baneasa</t>
  </si>
  <si>
    <t>CAMPIONATUL NATIONAL DE INDEMANARE AUTO MANSA I</t>
  </si>
  <si>
    <t>CAMPIONATUL NATIONAL DE INDEMANARE AUTO MANSA II</t>
  </si>
  <si>
    <t>I1 Count</t>
  </si>
  <si>
    <t>I2 Count</t>
  </si>
  <si>
    <t>M Count</t>
  </si>
  <si>
    <t>Istorice</t>
  </si>
  <si>
    <t>Modificate</t>
  </si>
  <si>
    <t>I1</t>
  </si>
  <si>
    <t>I2</t>
  </si>
  <si>
    <t>CLASAMENT GENERAL ET.1 CNIA 2012</t>
  </si>
  <si>
    <t>CLASAMENT ECHIPE ET.1 CNIA 2012</t>
  </si>
  <si>
    <t>Echipe</t>
  </si>
  <si>
    <t>WILLI MSPORT - 57p</t>
  </si>
  <si>
    <t>BRAILA TEAM - 60p</t>
  </si>
  <si>
    <t>GT Auto Club Sportiv - 117p</t>
  </si>
  <si>
    <t>KREMSMUELLER RALLY TEAM - 93p</t>
  </si>
  <si>
    <t>OLD RALY TEAM - 68p</t>
  </si>
</sst>
</file>

<file path=xl/styles.xml><?xml version="1.0" encoding="utf-8"?>
<styleSheet xmlns="http://schemas.openxmlformats.org/spreadsheetml/2006/main">
  <numFmts count="2">
    <numFmt numFmtId="164" formatCode="hh:mm:ss.00"/>
    <numFmt numFmtId="165" formatCode="mm:ss.00"/>
  </numFmts>
  <fonts count="8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10"/>
      <name val="Arial"/>
      <family val="2"/>
      <charset val="238"/>
    </font>
    <font>
      <b/>
      <sz val="10"/>
      <name val="Arial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wrapText="1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wrapText="1"/>
    </xf>
    <xf numFmtId="49" fontId="0" fillId="0" borderId="1" xfId="0" applyNumberFormat="1" applyBorder="1" applyAlignment="1">
      <alignment wrapText="1"/>
    </xf>
    <xf numFmtId="164" fontId="0" fillId="0" borderId="1" xfId="0" applyNumberForma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wrapText="1"/>
    </xf>
    <xf numFmtId="164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 wrapText="1"/>
    </xf>
    <xf numFmtId="49" fontId="2" fillId="0" borderId="6" xfId="0" applyNumberFormat="1" applyFont="1" applyBorder="1" applyAlignment="1">
      <alignment horizontal="center" wrapText="1"/>
    </xf>
    <xf numFmtId="49" fontId="0" fillId="0" borderId="6" xfId="0" applyNumberFormat="1" applyBorder="1" applyAlignment="1">
      <alignment wrapText="1"/>
    </xf>
    <xf numFmtId="164" fontId="0" fillId="0" borderId="6" xfId="0" applyNumberFormat="1" applyBorder="1" applyAlignment="1">
      <alignment horizontal="center" wrapText="1"/>
    </xf>
    <xf numFmtId="164" fontId="0" fillId="0" borderId="7" xfId="0" applyNumberFormat="1" applyBorder="1" applyAlignment="1">
      <alignment horizontal="center"/>
    </xf>
    <xf numFmtId="49" fontId="0" fillId="0" borderId="8" xfId="0" applyNumberFormat="1" applyBorder="1" applyAlignment="1">
      <alignment horizontal="center" wrapText="1"/>
    </xf>
    <xf numFmtId="49" fontId="2" fillId="0" borderId="9" xfId="0" applyNumberFormat="1" applyFont="1" applyBorder="1" applyAlignment="1">
      <alignment horizontal="center" wrapText="1"/>
    </xf>
    <xf numFmtId="49" fontId="0" fillId="0" borderId="9" xfId="0" applyNumberFormat="1" applyBorder="1" applyAlignment="1">
      <alignment wrapText="1"/>
    </xf>
    <xf numFmtId="164" fontId="0" fillId="0" borderId="9" xfId="0" applyNumberFormat="1" applyBorder="1" applyAlignment="1">
      <alignment horizontal="center" wrapText="1"/>
    </xf>
    <xf numFmtId="164" fontId="0" fillId="0" borderId="10" xfId="0" applyNumberForma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wrapText="1"/>
    </xf>
    <xf numFmtId="49" fontId="2" fillId="0" borderId="10" xfId="0" applyNumberFormat="1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wrapText="1"/>
    </xf>
    <xf numFmtId="49" fontId="2" fillId="0" borderId="4" xfId="0" applyNumberFormat="1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>
      <alignment horizontal="center"/>
      <protection hidden="1"/>
    </xf>
    <xf numFmtId="0" fontId="0" fillId="0" borderId="0" xfId="0" applyProtection="1">
      <protection locked="0" hidden="1"/>
    </xf>
    <xf numFmtId="49" fontId="0" fillId="0" borderId="0" xfId="0" applyNumberFormat="1" applyAlignment="1" applyProtection="1">
      <alignment horizontal="center"/>
      <protection locked="0" hidden="1"/>
    </xf>
    <xf numFmtId="0" fontId="0" fillId="0" borderId="0" xfId="0" applyAlignment="1" applyProtection="1">
      <alignment horizontal="center"/>
      <protection locked="0" hidden="1"/>
    </xf>
    <xf numFmtId="0" fontId="0" fillId="0" borderId="0" xfId="0" applyAlignment="1" applyProtection="1">
      <alignment wrapText="1"/>
      <protection hidden="1"/>
    </xf>
    <xf numFmtId="164" fontId="2" fillId="0" borderId="0" xfId="0" applyNumberFormat="1" applyFont="1" applyAlignment="1" applyProtection="1">
      <alignment horizontal="left"/>
      <protection hidden="1"/>
    </xf>
    <xf numFmtId="164" fontId="2" fillId="0" borderId="0" xfId="0" applyNumberFormat="1" applyFont="1" applyAlignment="1" applyProtection="1">
      <protection hidden="1"/>
    </xf>
    <xf numFmtId="0" fontId="2" fillId="0" borderId="0" xfId="0" applyFont="1" applyAlignment="1" applyProtection="1">
      <protection hidden="1"/>
    </xf>
    <xf numFmtId="164" fontId="0" fillId="0" borderId="0" xfId="0" applyNumberFormat="1" applyAlignment="1" applyProtection="1">
      <alignment horizontal="center"/>
      <protection hidden="1"/>
    </xf>
    <xf numFmtId="1" fontId="0" fillId="0" borderId="0" xfId="0" applyNumberFormat="1" applyAlignment="1" applyProtection="1">
      <alignment horizontal="center"/>
      <protection hidden="1"/>
    </xf>
    <xf numFmtId="165" fontId="0" fillId="0" borderId="0" xfId="0" applyNumberFormat="1" applyAlignment="1" applyProtection="1">
      <alignment horizontal="center"/>
      <protection hidden="1"/>
    </xf>
    <xf numFmtId="0" fontId="0" fillId="0" borderId="0" xfId="0" applyProtection="1">
      <protection hidden="1"/>
    </xf>
    <xf numFmtId="14" fontId="2" fillId="0" borderId="0" xfId="0" applyNumberFormat="1" applyFont="1" applyAlignment="1" applyProtection="1">
      <alignment horizontal="left"/>
      <protection hidden="1"/>
    </xf>
    <xf numFmtId="14" fontId="2" fillId="0" borderId="0" xfId="0" applyNumberFormat="1" applyFont="1" applyAlignment="1" applyProtection="1">
      <protection hidden="1"/>
    </xf>
    <xf numFmtId="165" fontId="0" fillId="0" borderId="0" xfId="0" applyNumberFormat="1" applyAlignment="1" applyProtection="1">
      <alignment horizontal="center" wrapText="1"/>
      <protection hidden="1"/>
    </xf>
    <xf numFmtId="0" fontId="0" fillId="0" borderId="0" xfId="0" applyAlignment="1" applyProtection="1">
      <alignment horizontal="center"/>
      <protection hidden="1"/>
    </xf>
    <xf numFmtId="164" fontId="2" fillId="0" borderId="0" xfId="0" applyNumberFormat="1" applyFont="1" applyAlignment="1" applyProtection="1">
      <alignment horizontal="left"/>
      <protection locked="0" hidden="1"/>
    </xf>
    <xf numFmtId="164" fontId="2" fillId="0" borderId="0" xfId="0" applyNumberFormat="1" applyFont="1" applyAlignment="1" applyProtection="1">
      <protection locked="0" hidden="1"/>
    </xf>
    <xf numFmtId="164" fontId="0" fillId="0" borderId="0" xfId="0" applyNumberFormat="1" applyAlignment="1" applyProtection="1">
      <alignment horizontal="center"/>
      <protection locked="0" hidden="1"/>
    </xf>
    <xf numFmtId="1" fontId="0" fillId="0" borderId="0" xfId="0" applyNumberFormat="1" applyAlignment="1" applyProtection="1">
      <alignment horizontal="center"/>
      <protection locked="0" hidden="1"/>
    </xf>
    <xf numFmtId="165" fontId="0" fillId="0" borderId="0" xfId="0" applyNumberFormat="1" applyAlignment="1" applyProtection="1">
      <alignment horizontal="center"/>
      <protection locked="0" hidden="1"/>
    </xf>
    <xf numFmtId="14" fontId="2" fillId="0" borderId="0" xfId="0" applyNumberFormat="1" applyFont="1" applyAlignment="1" applyProtection="1">
      <alignment horizontal="left"/>
      <protection locked="0" hidden="1"/>
    </xf>
    <xf numFmtId="14" fontId="2" fillId="0" borderId="0" xfId="0" applyNumberFormat="1" applyFont="1" applyAlignment="1" applyProtection="1">
      <protection locked="0" hidden="1"/>
    </xf>
    <xf numFmtId="164" fontId="2" fillId="0" borderId="6" xfId="0" applyNumberFormat="1" applyFont="1" applyBorder="1" applyAlignment="1" applyProtection="1">
      <alignment horizontal="center" vertical="center" wrapText="1"/>
      <protection locked="0" hidden="1"/>
    </xf>
    <xf numFmtId="164" fontId="2" fillId="0" borderId="0" xfId="0" applyNumberFormat="1" applyFont="1" applyAlignment="1" applyProtection="1">
      <alignment horizontal="center"/>
      <protection hidden="1"/>
    </xf>
    <xf numFmtId="14" fontId="2" fillId="0" borderId="0" xfId="0" applyNumberFormat="1" applyFont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0" fontId="0" fillId="0" borderId="0" xfId="0" applyAlignment="1" applyProtection="1">
      <protection hidden="1"/>
    </xf>
    <xf numFmtId="165" fontId="2" fillId="0" borderId="0" xfId="0" applyNumberFormat="1" applyFont="1" applyAlignment="1" applyProtection="1">
      <alignment horizontal="center"/>
      <protection hidden="1"/>
    </xf>
    <xf numFmtId="0" fontId="2" fillId="0" borderId="0" xfId="0" applyNumberFormat="1" applyFont="1" applyAlignment="1" applyProtection="1">
      <protection hidden="1"/>
    </xf>
    <xf numFmtId="0" fontId="2" fillId="0" borderId="0" xfId="0" applyNumberFormat="1" applyFont="1" applyAlignment="1" applyProtection="1">
      <alignment horizontal="left"/>
      <protection hidden="1"/>
    </xf>
    <xf numFmtId="0" fontId="0" fillId="0" borderId="0" xfId="0" applyNumberFormat="1" applyProtection="1">
      <protection hidden="1"/>
    </xf>
    <xf numFmtId="0" fontId="3" fillId="0" borderId="0" xfId="0" applyNumberFormat="1" applyFont="1" applyAlignment="1" applyProtection="1">
      <alignment wrapText="1"/>
      <protection hidden="1"/>
    </xf>
    <xf numFmtId="0" fontId="0" fillId="0" borderId="0" xfId="0" applyNumberFormat="1" applyAlignment="1" applyProtection="1">
      <alignment wrapText="1"/>
      <protection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0" applyNumberFormat="1" applyAlignment="1" applyProtection="1">
      <alignment horizontal="center" wrapText="1"/>
      <protection hidden="1"/>
    </xf>
    <xf numFmtId="1" fontId="0" fillId="0" borderId="0" xfId="0" applyNumberFormat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164" fontId="2" fillId="0" borderId="6" xfId="0" applyNumberFormat="1" applyFont="1" applyBorder="1" applyAlignment="1" applyProtection="1">
      <alignment horizontal="center" vertical="center" wrapText="1"/>
      <protection hidden="1"/>
    </xf>
    <xf numFmtId="165" fontId="2" fillId="0" borderId="18" xfId="0" applyNumberFormat="1" applyFont="1" applyBorder="1" applyAlignment="1" applyProtection="1">
      <alignment horizontal="center" vertical="center" wrapText="1"/>
      <protection hidden="1"/>
    </xf>
    <xf numFmtId="165" fontId="2" fillId="0" borderId="18" xfId="0" applyNumberFormat="1" applyFont="1" applyBorder="1" applyAlignment="1" applyProtection="1">
      <alignment horizontal="center"/>
      <protection hidden="1"/>
    </xf>
    <xf numFmtId="165" fontId="2" fillId="0" borderId="19" xfId="0" applyNumberFormat="1" applyFont="1" applyBorder="1" applyAlignment="1" applyProtection="1">
      <alignment horizontal="center"/>
      <protection hidden="1"/>
    </xf>
    <xf numFmtId="1" fontId="0" fillId="0" borderId="5" xfId="0" applyNumberFormat="1" applyBorder="1" applyAlignment="1" applyProtection="1">
      <alignment horizontal="center"/>
      <protection hidden="1"/>
    </xf>
    <xf numFmtId="1" fontId="0" fillId="0" borderId="6" xfId="0" applyNumberFormat="1" applyBorder="1" applyAlignment="1" applyProtection="1">
      <alignment horizontal="center"/>
      <protection hidden="1"/>
    </xf>
    <xf numFmtId="0" fontId="2" fillId="0" borderId="11" xfId="0" applyFont="1" applyBorder="1" applyAlignment="1" applyProtection="1">
      <alignment vertical="center" wrapText="1"/>
      <protection hidden="1"/>
    </xf>
    <xf numFmtId="49" fontId="2" fillId="0" borderId="25" xfId="0" applyNumberFormat="1" applyFont="1" applyBorder="1" applyAlignment="1" applyProtection="1">
      <alignment horizontal="center" vertical="center" wrapText="1"/>
      <protection hidden="1"/>
    </xf>
    <xf numFmtId="0" fontId="2" fillId="0" borderId="25" xfId="0" applyFont="1" applyBorder="1" applyAlignment="1" applyProtection="1">
      <alignment vertical="center" wrapText="1"/>
      <protection hidden="1"/>
    </xf>
    <xf numFmtId="0" fontId="2" fillId="0" borderId="25" xfId="0" applyFont="1" applyBorder="1" applyAlignment="1" applyProtection="1">
      <alignment horizontal="center" vertical="center" wrapText="1"/>
      <protection hidden="1"/>
    </xf>
    <xf numFmtId="0" fontId="2" fillId="0" borderId="25" xfId="0" applyNumberFormat="1" applyFont="1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vertical="center" wrapText="1"/>
      <protection hidden="1"/>
    </xf>
    <xf numFmtId="164" fontId="2" fillId="0" borderId="6" xfId="0" applyNumberFormat="1" applyFont="1" applyBorder="1" applyAlignment="1" applyProtection="1">
      <alignment horizontal="center" vertical="center" wrapText="1"/>
      <protection hidden="1"/>
    </xf>
    <xf numFmtId="164" fontId="5" fillId="0" borderId="0" xfId="0" applyNumberFormat="1" applyFont="1" applyAlignment="1" applyProtection="1">
      <alignment horizontal="center"/>
      <protection locked="0" hidden="1"/>
    </xf>
    <xf numFmtId="49" fontId="5" fillId="0" borderId="0" xfId="0" applyNumberFormat="1" applyFont="1" applyAlignment="1" applyProtection="1">
      <alignment horizontal="center"/>
      <protection locked="0" hidden="1"/>
    </xf>
    <xf numFmtId="0" fontId="5" fillId="0" borderId="0" xfId="0" applyFont="1" applyProtection="1">
      <protection locked="0" hidden="1"/>
    </xf>
    <xf numFmtId="49" fontId="0" fillId="0" borderId="0" xfId="0" applyNumberFormat="1" applyAlignment="1" applyProtection="1">
      <alignment horizontal="center"/>
      <protection hidden="1"/>
    </xf>
    <xf numFmtId="0" fontId="0" fillId="2" borderId="0" xfId="0" applyFill="1" applyProtection="1">
      <protection locked="0" hidden="1"/>
    </xf>
    <xf numFmtId="0" fontId="0" fillId="3" borderId="0" xfId="0" applyFill="1" applyProtection="1">
      <protection locked="0" hidden="1"/>
    </xf>
    <xf numFmtId="0" fontId="0" fillId="0" borderId="0" xfId="0" quotePrefix="1" applyProtection="1">
      <protection locked="0" hidden="1"/>
    </xf>
    <xf numFmtId="0" fontId="0" fillId="0" borderId="0" xfId="0" applyNumberFormat="1" applyFill="1" applyAlignment="1" applyProtection="1">
      <alignment horizontal="center"/>
      <protection hidden="1"/>
    </xf>
    <xf numFmtId="0" fontId="0" fillId="0" borderId="27" xfId="0" applyBorder="1" applyProtection="1">
      <protection locked="0" hidden="1"/>
    </xf>
    <xf numFmtId="0" fontId="0" fillId="0" borderId="27" xfId="0" applyBorder="1" applyAlignment="1" applyProtection="1">
      <alignment horizontal="center"/>
      <protection locked="0" hidden="1"/>
    </xf>
    <xf numFmtId="0" fontId="0" fillId="0" borderId="27" xfId="0" applyNumberFormat="1" applyBorder="1" applyAlignment="1" applyProtection="1">
      <alignment horizontal="center"/>
      <protection hidden="1"/>
    </xf>
    <xf numFmtId="0" fontId="0" fillId="0" borderId="26" xfId="0" applyBorder="1" applyProtection="1">
      <protection locked="0" hidden="1"/>
    </xf>
    <xf numFmtId="49" fontId="0" fillId="0" borderId="26" xfId="0" applyNumberFormat="1" applyBorder="1" applyAlignment="1" applyProtection="1">
      <alignment horizontal="center"/>
      <protection locked="0" hidden="1"/>
    </xf>
    <xf numFmtId="0" fontId="5" fillId="0" borderId="26" xfId="0" applyFont="1" applyBorder="1" applyProtection="1">
      <protection locked="0" hidden="1"/>
    </xf>
    <xf numFmtId="0" fontId="0" fillId="0" borderId="26" xfId="0" applyBorder="1" applyAlignment="1" applyProtection="1">
      <alignment horizontal="center"/>
      <protection locked="0" hidden="1"/>
    </xf>
    <xf numFmtId="0" fontId="0" fillId="0" borderId="26" xfId="0" applyNumberFormat="1" applyBorder="1" applyAlignment="1" applyProtection="1">
      <alignment horizontal="center"/>
      <protection hidden="1"/>
    </xf>
    <xf numFmtId="0" fontId="0" fillId="0" borderId="28" xfId="0" applyBorder="1" applyProtection="1">
      <protection locked="0" hidden="1"/>
    </xf>
    <xf numFmtId="49" fontId="0" fillId="0" borderId="28" xfId="0" applyNumberFormat="1" applyBorder="1" applyAlignment="1" applyProtection="1">
      <alignment horizontal="center"/>
      <protection locked="0" hidden="1"/>
    </xf>
    <xf numFmtId="0" fontId="0" fillId="0" borderId="28" xfId="0" applyBorder="1" applyAlignment="1" applyProtection="1">
      <alignment horizontal="center"/>
      <protection locked="0" hidden="1"/>
    </xf>
    <xf numFmtId="0" fontId="0" fillId="0" borderId="28" xfId="0" applyNumberFormat="1" applyBorder="1" applyAlignment="1" applyProtection="1">
      <alignment horizontal="center"/>
      <protection hidden="1"/>
    </xf>
    <xf numFmtId="0" fontId="5" fillId="0" borderId="28" xfId="0" applyFont="1" applyBorder="1" applyProtection="1">
      <protection locked="0" hidden="1"/>
    </xf>
    <xf numFmtId="0" fontId="0" fillId="2" borderId="28" xfId="0" applyFill="1" applyBorder="1" applyProtection="1">
      <protection locked="0" hidden="1"/>
    </xf>
    <xf numFmtId="49" fontId="0" fillId="2" borderId="28" xfId="0" applyNumberFormat="1" applyFill="1" applyBorder="1" applyAlignment="1" applyProtection="1">
      <alignment horizontal="center"/>
      <protection locked="0" hidden="1"/>
    </xf>
    <xf numFmtId="0" fontId="0" fillId="2" borderId="28" xfId="0" applyFill="1" applyBorder="1" applyAlignment="1" applyProtection="1">
      <alignment horizontal="center"/>
      <protection locked="0" hidden="1"/>
    </xf>
    <xf numFmtId="0" fontId="0" fillId="2" borderId="28" xfId="0" applyNumberFormat="1" applyFill="1" applyBorder="1" applyAlignment="1" applyProtection="1">
      <alignment horizontal="center"/>
      <protection hidden="1"/>
    </xf>
    <xf numFmtId="0" fontId="0" fillId="3" borderId="28" xfId="0" applyFill="1" applyBorder="1" applyProtection="1">
      <protection locked="0" hidden="1"/>
    </xf>
    <xf numFmtId="49" fontId="0" fillId="3" borderId="28" xfId="0" applyNumberFormat="1" applyFill="1" applyBorder="1" applyAlignment="1" applyProtection="1">
      <alignment horizontal="center"/>
      <protection locked="0" hidden="1"/>
    </xf>
    <xf numFmtId="0" fontId="0" fillId="3" borderId="28" xfId="0" applyFill="1" applyBorder="1" applyAlignment="1" applyProtection="1">
      <alignment horizontal="center"/>
      <protection locked="0" hidden="1"/>
    </xf>
    <xf numFmtId="0" fontId="0" fillId="3" borderId="28" xfId="0" applyNumberFormat="1" applyFill="1" applyBorder="1" applyAlignment="1" applyProtection="1">
      <alignment horizontal="center"/>
      <protection hidden="1"/>
    </xf>
    <xf numFmtId="0" fontId="0" fillId="0" borderId="28" xfId="0" applyFill="1" applyBorder="1" applyProtection="1">
      <protection locked="0" hidden="1"/>
    </xf>
    <xf numFmtId="49" fontId="0" fillId="0" borderId="28" xfId="0" applyNumberFormat="1" applyFill="1" applyBorder="1" applyAlignment="1" applyProtection="1">
      <alignment horizontal="center"/>
      <protection locked="0" hidden="1"/>
    </xf>
    <xf numFmtId="0" fontId="0" fillId="0" borderId="28" xfId="0" applyFill="1" applyBorder="1" applyAlignment="1" applyProtection="1">
      <alignment horizontal="center"/>
      <protection locked="0" hidden="1"/>
    </xf>
    <xf numFmtId="0" fontId="0" fillId="0" borderId="28" xfId="0" applyNumberFormat="1" applyFill="1" applyBorder="1" applyAlignment="1" applyProtection="1">
      <alignment horizontal="center"/>
      <protection hidden="1"/>
    </xf>
    <xf numFmtId="0" fontId="4" fillId="0" borderId="26" xfId="0" applyFont="1" applyBorder="1" applyProtection="1">
      <protection locked="0" hidden="1"/>
    </xf>
    <xf numFmtId="49" fontId="4" fillId="0" borderId="28" xfId="0" applyNumberFormat="1" applyFont="1" applyBorder="1" applyAlignment="1" applyProtection="1">
      <alignment horizontal="center"/>
      <protection locked="0" hidden="1"/>
    </xf>
    <xf numFmtId="0" fontId="4" fillId="0" borderId="28" xfId="0" applyFont="1" applyBorder="1" applyProtection="1">
      <protection locked="0" hidden="1"/>
    </xf>
    <xf numFmtId="49" fontId="4" fillId="0" borderId="27" xfId="0" applyNumberFormat="1" applyFont="1" applyBorder="1" applyAlignment="1" applyProtection="1">
      <alignment horizontal="center"/>
      <protection locked="0" hidden="1"/>
    </xf>
    <xf numFmtId="0" fontId="4" fillId="0" borderId="27" xfId="0" applyFont="1" applyBorder="1" applyProtection="1">
      <protection locked="0" hidden="1"/>
    </xf>
    <xf numFmtId="0" fontId="4" fillId="0" borderId="27" xfId="0" applyFont="1" applyBorder="1" applyAlignment="1" applyProtection="1">
      <alignment horizontal="center"/>
      <protection locked="0" hidden="1"/>
    </xf>
    <xf numFmtId="49" fontId="5" fillId="0" borderId="28" xfId="0" applyNumberFormat="1" applyFont="1" applyBorder="1" applyAlignment="1" applyProtection="1">
      <alignment horizontal="center"/>
      <protection locked="0" hidden="1"/>
    </xf>
    <xf numFmtId="0" fontId="4" fillId="0" borderId="0" xfId="0" quotePrefix="1" applyFont="1" applyProtection="1">
      <protection locked="0" hidden="1"/>
    </xf>
    <xf numFmtId="164" fontId="4" fillId="0" borderId="0" xfId="0" applyNumberFormat="1" applyFont="1" applyAlignment="1" applyProtection="1">
      <alignment horizontal="center"/>
      <protection locked="0" hidden="1"/>
    </xf>
    <xf numFmtId="0" fontId="0" fillId="4" borderId="0" xfId="0" applyFill="1" applyProtection="1">
      <protection locked="0" hidden="1"/>
    </xf>
    <xf numFmtId="49" fontId="4" fillId="2" borderId="28" xfId="0" applyNumberFormat="1" applyFont="1" applyFill="1" applyBorder="1" applyAlignment="1" applyProtection="1">
      <alignment horizontal="center"/>
      <protection locked="0" hidden="1"/>
    </xf>
    <xf numFmtId="164" fontId="0" fillId="5" borderId="0" xfId="0" applyNumberFormat="1" applyFill="1" applyAlignment="1" applyProtection="1">
      <alignment horizontal="center"/>
      <protection locked="0" hidden="1"/>
    </xf>
    <xf numFmtId="0" fontId="0" fillId="0" borderId="0" xfId="0" applyFill="1" applyAlignment="1" applyProtection="1">
      <protection hidden="1"/>
    </xf>
    <xf numFmtId="1" fontId="6" fillId="0" borderId="0" xfId="0" applyNumberFormat="1" applyFont="1" applyProtection="1">
      <protection hidden="1"/>
    </xf>
    <xf numFmtId="0" fontId="6" fillId="0" borderId="0" xfId="0" applyNumberFormat="1" applyFont="1" applyProtection="1">
      <protection hidden="1"/>
    </xf>
    <xf numFmtId="49" fontId="0" fillId="0" borderId="0" xfId="0" applyNumberFormat="1" applyFill="1" applyAlignment="1" applyProtection="1">
      <alignment horizontal="center"/>
      <protection hidden="1"/>
    </xf>
    <xf numFmtId="0" fontId="0" fillId="0" borderId="0" xfId="0" applyNumberFormat="1" applyFill="1" applyProtection="1">
      <protection hidden="1"/>
    </xf>
    <xf numFmtId="0" fontId="7" fillId="0" borderId="0" xfId="0" applyNumberFormat="1" applyFont="1" applyAlignment="1" applyProtection="1">
      <alignment horizontal="center"/>
      <protection hidden="1"/>
    </xf>
    <xf numFmtId="165" fontId="2" fillId="0" borderId="22" xfId="0" applyNumberFormat="1" applyFont="1" applyBorder="1" applyAlignment="1" applyProtection="1">
      <alignment horizontal="center" vertical="center" wrapText="1"/>
      <protection hidden="1"/>
    </xf>
    <xf numFmtId="165" fontId="2" fillId="0" borderId="7" xfId="0" applyNumberFormat="1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left"/>
      <protection hidden="1"/>
    </xf>
    <xf numFmtId="164" fontId="2" fillId="0" borderId="2" xfId="0" applyNumberFormat="1" applyFont="1" applyBorder="1" applyAlignment="1" applyProtection="1">
      <alignment horizontal="center" vertical="center" wrapText="1"/>
      <protection hidden="1"/>
    </xf>
    <xf numFmtId="164" fontId="2" fillId="0" borderId="6" xfId="0" applyNumberFormat="1" applyFont="1" applyBorder="1" applyAlignment="1" applyProtection="1">
      <alignment horizontal="center" vertical="center" wrapText="1"/>
      <protection hidden="1"/>
    </xf>
    <xf numFmtId="0" fontId="2" fillId="0" borderId="20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0" fontId="2" fillId="0" borderId="23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1" fontId="2" fillId="0" borderId="2" xfId="0" applyNumberFormat="1" applyFont="1" applyBorder="1" applyAlignment="1" applyProtection="1">
      <alignment horizontal="center" vertical="center" wrapText="1"/>
      <protection hidden="1"/>
    </xf>
    <xf numFmtId="1" fontId="2" fillId="0" borderId="6" xfId="0" applyNumberFormat="1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wrapText="1"/>
      <protection hidden="1"/>
    </xf>
    <xf numFmtId="165" fontId="2" fillId="0" borderId="2" xfId="0" applyNumberFormat="1" applyFont="1" applyBorder="1" applyAlignment="1" applyProtection="1">
      <alignment horizontal="center" vertical="center" wrapText="1"/>
      <protection hidden="1"/>
    </xf>
    <xf numFmtId="165" fontId="2" fillId="0" borderId="6" xfId="0" applyNumberFormat="1" applyFont="1" applyBorder="1" applyAlignment="1" applyProtection="1">
      <alignment horizontal="center" vertical="center" wrapText="1"/>
      <protection hidden="1"/>
    </xf>
    <xf numFmtId="165" fontId="2" fillId="0" borderId="20" xfId="0" applyNumberFormat="1" applyFont="1" applyBorder="1" applyAlignment="1" applyProtection="1">
      <alignment horizontal="center" vertical="center" wrapText="1"/>
      <protection hidden="1"/>
    </xf>
    <xf numFmtId="165" fontId="2" fillId="0" borderId="21" xfId="0" applyNumberFormat="1" applyFont="1" applyBorder="1" applyAlignment="1" applyProtection="1">
      <alignment horizontal="center" vertical="center" wrapText="1"/>
      <protection hidden="1"/>
    </xf>
    <xf numFmtId="164" fontId="2" fillId="0" borderId="2" xfId="0" applyNumberFormat="1" applyFont="1" applyBorder="1" applyAlignment="1" applyProtection="1">
      <alignment horizontal="center" vertical="center" wrapText="1"/>
      <protection locked="0" hidden="1"/>
    </xf>
    <xf numFmtId="164" fontId="2" fillId="0" borderId="6" xfId="0" applyNumberFormat="1" applyFont="1" applyBorder="1" applyAlignment="1" applyProtection="1">
      <alignment horizontal="center" vertical="center" wrapText="1"/>
      <protection locked="0" hidden="1"/>
    </xf>
    <xf numFmtId="1" fontId="2" fillId="0" borderId="2" xfId="0" applyNumberFormat="1" applyFont="1" applyBorder="1" applyAlignment="1" applyProtection="1">
      <alignment horizontal="center" vertical="center" wrapText="1"/>
      <protection locked="0" hidden="1"/>
    </xf>
    <xf numFmtId="1" fontId="2" fillId="0" borderId="6" xfId="0" applyNumberFormat="1" applyFont="1" applyBorder="1" applyAlignment="1" applyProtection="1">
      <alignment horizontal="center" vertical="center" wrapText="1"/>
      <protection locked="0" hidden="1"/>
    </xf>
    <xf numFmtId="0" fontId="2" fillId="0" borderId="20" xfId="0" applyFont="1" applyBorder="1" applyAlignment="1" applyProtection="1">
      <alignment horizontal="center" vertical="center" wrapText="1"/>
      <protection locked="0" hidden="1"/>
    </xf>
    <xf numFmtId="0" fontId="2" fillId="0" borderId="21" xfId="0" applyFont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protection hidden="1"/>
    </xf>
    <xf numFmtId="165" fontId="2" fillId="0" borderId="20" xfId="0" applyNumberFormat="1" applyFont="1" applyBorder="1" applyAlignment="1" applyProtection="1">
      <alignment horizontal="center" vertical="center" wrapText="1"/>
      <protection locked="0" hidden="1"/>
    </xf>
    <xf numFmtId="165" fontId="2" fillId="0" borderId="21" xfId="0" applyNumberFormat="1" applyFont="1" applyBorder="1" applyAlignment="1" applyProtection="1">
      <alignment horizontal="center" vertical="center" wrapText="1"/>
      <protection locked="0" hidden="1"/>
    </xf>
    <xf numFmtId="0" fontId="2" fillId="0" borderId="0" xfId="0" applyNumberFormat="1" applyFont="1" applyAlignment="1" applyProtection="1">
      <protection hidden="1"/>
    </xf>
    <xf numFmtId="0" fontId="2" fillId="0" borderId="23" xfId="0" applyNumberFormat="1" applyFont="1" applyBorder="1" applyAlignment="1" applyProtection="1">
      <alignment horizontal="center" vertical="center" wrapText="1"/>
      <protection hidden="1"/>
    </xf>
    <xf numFmtId="0" fontId="2" fillId="0" borderId="24" xfId="0" applyNumberFormat="1" applyFont="1" applyBorder="1" applyAlignment="1" applyProtection="1">
      <alignment horizontal="center" vertical="center" wrapText="1"/>
      <protection hidden="1"/>
    </xf>
    <xf numFmtId="0" fontId="2" fillId="0" borderId="2" xfId="0" applyNumberFormat="1" applyFont="1" applyBorder="1" applyAlignment="1" applyProtection="1">
      <alignment horizontal="center" vertical="center" wrapText="1"/>
      <protection hidden="1"/>
    </xf>
    <xf numFmtId="0" fontId="2" fillId="0" borderId="18" xfId="0" applyNumberFormat="1" applyFont="1" applyBorder="1" applyAlignment="1" applyProtection="1">
      <alignment horizontal="center" vertical="center" wrapText="1"/>
      <protection hidden="1"/>
    </xf>
    <xf numFmtId="0" fontId="3" fillId="0" borderId="0" xfId="0" applyNumberFormat="1" applyFont="1" applyAlignment="1" applyProtection="1">
      <alignment horizontal="center" wrapText="1"/>
      <protection hidden="1"/>
    </xf>
    <xf numFmtId="0" fontId="2" fillId="0" borderId="2" xfId="0" applyNumberFormat="1" applyFont="1" applyBorder="1" applyAlignment="1" applyProtection="1">
      <alignment horizontal="center" vertical="center"/>
      <protection hidden="1"/>
    </xf>
    <xf numFmtId="0" fontId="2" fillId="0" borderId="18" xfId="0" applyNumberFormat="1" applyFont="1" applyBorder="1" applyAlignment="1" applyProtection="1">
      <alignment horizontal="center" vertical="center"/>
      <protection hidden="1"/>
    </xf>
    <xf numFmtId="0" fontId="7" fillId="0" borderId="0" xfId="0" applyNumberFormat="1" applyFont="1" applyAlignment="1" applyProtection="1">
      <alignment horizontal="center"/>
      <protection hidden="1"/>
    </xf>
    <xf numFmtId="0" fontId="2" fillId="0" borderId="2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 applyProtection="1">
      <alignment horizontal="center"/>
      <protection hidden="1"/>
    </xf>
    <xf numFmtId="165" fontId="0" fillId="0" borderId="0" xfId="0" applyNumberFormat="1" applyFill="1" applyAlignment="1" applyProtection="1">
      <alignment horizontal="center"/>
      <protection hidden="1"/>
    </xf>
    <xf numFmtId="0" fontId="6" fillId="0" borderId="0" xfId="0" applyNumberFormat="1" applyFont="1" applyFill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L56"/>
  <sheetViews>
    <sheetView workbookViewId="0">
      <selection activeCell="L21" sqref="L21"/>
    </sheetView>
  </sheetViews>
  <sheetFormatPr defaultColWidth="10.42578125" defaultRowHeight="12.75"/>
  <cols>
    <col min="1" max="1" width="6.42578125" style="49" bestFit="1" customWidth="1"/>
    <col min="2" max="2" width="11.42578125" style="50" bestFit="1" customWidth="1"/>
    <col min="3" max="3" width="30.42578125" style="49" customWidth="1"/>
    <col min="4" max="4" width="25.7109375" style="49" customWidth="1"/>
    <col min="5" max="5" width="6.5703125" style="51" bestFit="1" customWidth="1"/>
    <col min="6" max="6" width="10.7109375" style="48" customWidth="1"/>
    <col min="7" max="7" width="10.7109375" style="51" customWidth="1"/>
    <col min="8" max="8" width="10.42578125" style="49"/>
    <col min="9" max="9" width="10.42578125" style="49" hidden="1" customWidth="1"/>
    <col min="10" max="16384" width="10.42578125" style="49"/>
  </cols>
  <sheetData>
    <row r="1" spans="1:12" s="52" customFormat="1" ht="27" customHeight="1" thickBot="1">
      <c r="A1" s="92" t="s">
        <v>0</v>
      </c>
      <c r="B1" s="93" t="s">
        <v>1</v>
      </c>
      <c r="C1" s="94" t="s">
        <v>2</v>
      </c>
      <c r="D1" s="94" t="s">
        <v>107</v>
      </c>
      <c r="E1" s="95" t="s">
        <v>49</v>
      </c>
      <c r="F1" s="96" t="str">
        <f>VLOOKUP(E1,Grupe!$A$2:$B$4,2)</f>
        <v>Debutanti</v>
      </c>
      <c r="G1" s="95" t="s">
        <v>53</v>
      </c>
      <c r="H1" s="97" t="s">
        <v>93</v>
      </c>
    </row>
    <row r="2" spans="1:12">
      <c r="A2" s="110">
        <v>1</v>
      </c>
      <c r="B2" s="111" t="s">
        <v>123</v>
      </c>
      <c r="C2" s="132" t="s">
        <v>180</v>
      </c>
      <c r="D2" s="112"/>
      <c r="E2" s="113" t="s">
        <v>51</v>
      </c>
      <c r="F2" s="114" t="str">
        <f>VLOOKUP(E2,Grupe!$A$2:$B$4,2)</f>
        <v>Debutanti</v>
      </c>
      <c r="G2" s="113" t="s">
        <v>11</v>
      </c>
      <c r="H2" s="110"/>
    </row>
    <row r="3" spans="1:12">
      <c r="A3" s="115">
        <v>2</v>
      </c>
      <c r="B3" s="116" t="s">
        <v>124</v>
      </c>
      <c r="C3" s="115" t="s">
        <v>125</v>
      </c>
      <c r="D3" s="115"/>
      <c r="E3" s="117" t="s">
        <v>51</v>
      </c>
      <c r="F3" s="118" t="str">
        <f>VLOOKUP(E3,Grupe!$A$2:$B$4,2)</f>
        <v>Debutanti</v>
      </c>
      <c r="G3" s="117" t="s">
        <v>11</v>
      </c>
      <c r="H3" s="115"/>
    </row>
    <row r="4" spans="1:12">
      <c r="A4" s="115">
        <v>3</v>
      </c>
      <c r="B4" s="116" t="s">
        <v>126</v>
      </c>
      <c r="C4" s="115" t="s">
        <v>127</v>
      </c>
      <c r="D4" s="119" t="s">
        <v>128</v>
      </c>
      <c r="E4" s="117" t="s">
        <v>51</v>
      </c>
      <c r="F4" s="118" t="str">
        <f>VLOOKUP(E4,Grupe!$A$2:$B$4,2)</f>
        <v>Debutanti</v>
      </c>
      <c r="G4" s="117" t="s">
        <v>10</v>
      </c>
      <c r="H4" s="115"/>
      <c r="I4" s="49">
        <v>100</v>
      </c>
    </row>
    <row r="5" spans="1:12">
      <c r="A5" s="115">
        <v>4</v>
      </c>
      <c r="B5" s="116" t="s">
        <v>129</v>
      </c>
      <c r="C5" s="115" t="s">
        <v>130</v>
      </c>
      <c r="D5" s="115"/>
      <c r="E5" s="117" t="s">
        <v>51</v>
      </c>
      <c r="F5" s="118" t="str">
        <f>VLOOKUP(E5,Grupe!$A$2:$B$4,2)</f>
        <v>Debutanti</v>
      </c>
      <c r="G5" s="117" t="s">
        <v>11</v>
      </c>
      <c r="H5" s="115"/>
      <c r="I5" s="49">
        <v>100</v>
      </c>
    </row>
    <row r="6" spans="1:12">
      <c r="A6" s="120">
        <v>5</v>
      </c>
      <c r="B6" s="142" t="s">
        <v>187</v>
      </c>
      <c r="C6" s="120" t="s">
        <v>132</v>
      </c>
      <c r="D6" s="120" t="s">
        <v>133</v>
      </c>
      <c r="E6" s="122"/>
      <c r="F6" s="123"/>
      <c r="G6" s="122"/>
      <c r="H6" s="120"/>
      <c r="I6" s="49">
        <v>100</v>
      </c>
      <c r="K6" s="103"/>
      <c r="L6" s="49" t="s">
        <v>137</v>
      </c>
    </row>
    <row r="7" spans="1:12">
      <c r="A7" s="120">
        <v>6</v>
      </c>
      <c r="B7" s="121" t="s">
        <v>134</v>
      </c>
      <c r="C7" s="120" t="s">
        <v>135</v>
      </c>
      <c r="D7" s="120" t="s">
        <v>133</v>
      </c>
      <c r="E7" s="122"/>
      <c r="F7" s="123"/>
      <c r="G7" s="122"/>
      <c r="H7" s="120"/>
      <c r="I7" s="49">
        <v>100</v>
      </c>
      <c r="K7" s="104"/>
      <c r="L7" s="49" t="s">
        <v>140</v>
      </c>
    </row>
    <row r="8" spans="1:12">
      <c r="A8" s="120">
        <v>7</v>
      </c>
      <c r="B8" s="121" t="s">
        <v>76</v>
      </c>
      <c r="C8" s="120" t="s">
        <v>31</v>
      </c>
      <c r="D8" s="120" t="s">
        <v>133</v>
      </c>
      <c r="E8" s="122"/>
      <c r="F8" s="123"/>
      <c r="G8" s="122"/>
      <c r="H8" s="120"/>
      <c r="I8" s="49">
        <v>100</v>
      </c>
    </row>
    <row r="9" spans="1:12">
      <c r="A9" s="120">
        <v>8</v>
      </c>
      <c r="B9" s="121" t="s">
        <v>136</v>
      </c>
      <c r="C9" s="120" t="s">
        <v>31</v>
      </c>
      <c r="D9" s="120" t="s">
        <v>133</v>
      </c>
      <c r="E9" s="122"/>
      <c r="F9" s="123"/>
      <c r="G9" s="122"/>
      <c r="H9" s="120"/>
      <c r="I9" s="49">
        <v>100</v>
      </c>
    </row>
    <row r="10" spans="1:12">
      <c r="A10" s="115">
        <v>9</v>
      </c>
      <c r="B10" s="116" t="s">
        <v>138</v>
      </c>
      <c r="C10" s="115" t="s">
        <v>122</v>
      </c>
      <c r="D10" s="115" t="s">
        <v>128</v>
      </c>
      <c r="E10" s="117" t="s">
        <v>52</v>
      </c>
      <c r="F10" s="118" t="str">
        <f>VLOOKUP(E10,Grupe!$A$2:$B$4,2)</f>
        <v>Avansati</v>
      </c>
      <c r="G10" s="117" t="s">
        <v>86</v>
      </c>
      <c r="H10" s="115"/>
      <c r="I10" s="49">
        <v>100</v>
      </c>
    </row>
    <row r="11" spans="1:12">
      <c r="A11" s="124">
        <v>10</v>
      </c>
      <c r="B11" s="125" t="s">
        <v>139</v>
      </c>
      <c r="C11" s="124" t="s">
        <v>122</v>
      </c>
      <c r="D11" s="124" t="s">
        <v>128</v>
      </c>
      <c r="E11" s="126"/>
      <c r="F11" s="127"/>
      <c r="G11" s="126"/>
      <c r="H11" s="124"/>
      <c r="I11" s="49">
        <v>100</v>
      </c>
    </row>
    <row r="12" spans="1:12">
      <c r="A12" s="115">
        <v>11</v>
      </c>
      <c r="B12" s="116" t="s">
        <v>70</v>
      </c>
      <c r="C12" s="115" t="s">
        <v>121</v>
      </c>
      <c r="D12" s="115"/>
      <c r="E12" s="117" t="s">
        <v>50</v>
      </c>
      <c r="F12" s="118" t="str">
        <f>VLOOKUP(E12,Grupe!$A$2:$B$4,2)</f>
        <v>Juniori</v>
      </c>
      <c r="G12" s="117" t="s">
        <v>9</v>
      </c>
      <c r="H12" s="115"/>
      <c r="I12" s="49">
        <v>100</v>
      </c>
    </row>
    <row r="13" spans="1:12">
      <c r="A13" s="115">
        <v>12</v>
      </c>
      <c r="B13" s="116" t="s">
        <v>55</v>
      </c>
      <c r="C13" s="115" t="s">
        <v>141</v>
      </c>
      <c r="D13" s="115" t="s">
        <v>128</v>
      </c>
      <c r="E13" s="117" t="s">
        <v>51</v>
      </c>
      <c r="F13" s="118" t="str">
        <f>VLOOKUP(E13,Grupe!$A$2:$B$4,2)</f>
        <v>Debutanti</v>
      </c>
      <c r="G13" s="117" t="s">
        <v>11</v>
      </c>
      <c r="H13" s="115"/>
      <c r="I13" s="49">
        <v>100</v>
      </c>
    </row>
    <row r="14" spans="1:12">
      <c r="A14" s="115">
        <v>13</v>
      </c>
      <c r="B14" s="116" t="s">
        <v>142</v>
      </c>
      <c r="C14" s="115" t="s">
        <v>143</v>
      </c>
      <c r="D14" s="115" t="s">
        <v>128</v>
      </c>
      <c r="E14" s="117" t="s">
        <v>51</v>
      </c>
      <c r="F14" s="118" t="str">
        <f>VLOOKUP(E14,Grupe!$A$2:$B$4,2)</f>
        <v>Debutanti</v>
      </c>
      <c r="G14" s="117" t="s">
        <v>10</v>
      </c>
      <c r="H14" s="115"/>
      <c r="I14" s="49">
        <v>100</v>
      </c>
    </row>
    <row r="15" spans="1:12">
      <c r="A15" s="115">
        <v>14</v>
      </c>
      <c r="B15" s="116" t="s">
        <v>144</v>
      </c>
      <c r="C15" s="115" t="s">
        <v>145</v>
      </c>
      <c r="D15" s="115"/>
      <c r="E15" s="117" t="s">
        <v>52</v>
      </c>
      <c r="F15" s="118" t="str">
        <f>VLOOKUP(E15,Grupe!$A$2:$B$4,2)</f>
        <v>Avansati</v>
      </c>
      <c r="G15" s="117" t="s">
        <v>86</v>
      </c>
      <c r="H15" s="115"/>
      <c r="I15" s="49">
        <v>100</v>
      </c>
    </row>
    <row r="16" spans="1:12">
      <c r="A16" s="120">
        <v>15</v>
      </c>
      <c r="B16" s="121" t="s">
        <v>146</v>
      </c>
      <c r="C16" s="120" t="s">
        <v>147</v>
      </c>
      <c r="D16" s="120" t="s">
        <v>148</v>
      </c>
      <c r="E16" s="122"/>
      <c r="F16" s="123"/>
      <c r="G16" s="122"/>
      <c r="H16" s="120"/>
      <c r="I16" s="49">
        <v>100</v>
      </c>
    </row>
    <row r="17" spans="1:9">
      <c r="A17" s="115">
        <v>16</v>
      </c>
      <c r="B17" s="116" t="s">
        <v>149</v>
      </c>
      <c r="C17" s="115" t="s">
        <v>150</v>
      </c>
      <c r="D17" s="115"/>
      <c r="E17" s="117" t="s">
        <v>51</v>
      </c>
      <c r="F17" s="118" t="str">
        <f>VLOOKUP(E17,Grupe!$A$2:$B$4,2)</f>
        <v>Debutanti</v>
      </c>
      <c r="G17" s="117" t="s">
        <v>10</v>
      </c>
      <c r="H17" s="115"/>
      <c r="I17" s="49">
        <v>100</v>
      </c>
    </row>
    <row r="18" spans="1:9">
      <c r="A18" s="115">
        <v>17</v>
      </c>
      <c r="B18" s="116" t="s">
        <v>151</v>
      </c>
      <c r="C18" s="115" t="s">
        <v>152</v>
      </c>
      <c r="D18" s="115" t="s">
        <v>153</v>
      </c>
      <c r="E18" s="117" t="s">
        <v>51</v>
      </c>
      <c r="F18" s="118" t="str">
        <f>VLOOKUP(E18,Grupe!$A$2:$B$4,2)</f>
        <v>Debutanti</v>
      </c>
      <c r="G18" s="117" t="s">
        <v>11</v>
      </c>
      <c r="H18" s="115"/>
      <c r="I18" s="49">
        <v>100</v>
      </c>
    </row>
    <row r="19" spans="1:9">
      <c r="A19" s="115">
        <v>18</v>
      </c>
      <c r="B19" s="116" t="s">
        <v>68</v>
      </c>
      <c r="C19" s="115" t="s">
        <v>154</v>
      </c>
      <c r="D19" s="115" t="s">
        <v>153</v>
      </c>
      <c r="E19" s="117" t="s">
        <v>51</v>
      </c>
      <c r="F19" s="118" t="str">
        <f>VLOOKUP(E19,Grupe!$A$2:$B$4,2)</f>
        <v>Debutanti</v>
      </c>
      <c r="G19" s="117" t="s">
        <v>11</v>
      </c>
      <c r="H19" s="115"/>
      <c r="I19" s="49">
        <v>100</v>
      </c>
    </row>
    <row r="20" spans="1:9">
      <c r="A20" s="115">
        <v>19</v>
      </c>
      <c r="B20" s="116" t="s">
        <v>62</v>
      </c>
      <c r="C20" s="115" t="s">
        <v>155</v>
      </c>
      <c r="D20" s="115" t="s">
        <v>153</v>
      </c>
      <c r="E20" s="117" t="s">
        <v>50</v>
      </c>
      <c r="F20" s="118" t="str">
        <f>VLOOKUP(E20,Grupe!$A$2:$B$4,2)</f>
        <v>Juniori</v>
      </c>
      <c r="G20" s="117" t="s">
        <v>9</v>
      </c>
      <c r="H20" s="115">
        <v>7</v>
      </c>
      <c r="I20" s="49">
        <v>100</v>
      </c>
    </row>
    <row r="21" spans="1:9">
      <c r="A21" s="120">
        <v>20</v>
      </c>
      <c r="B21" s="121" t="s">
        <v>81</v>
      </c>
      <c r="C21" s="120" t="s">
        <v>156</v>
      </c>
      <c r="D21" s="120"/>
      <c r="E21" s="122"/>
      <c r="F21" s="123"/>
      <c r="G21" s="122"/>
      <c r="H21" s="120"/>
      <c r="I21" s="49">
        <v>100</v>
      </c>
    </row>
    <row r="22" spans="1:9">
      <c r="A22" s="115">
        <v>21</v>
      </c>
      <c r="B22" s="116" t="s">
        <v>157</v>
      </c>
      <c r="C22" s="115" t="s">
        <v>158</v>
      </c>
      <c r="D22" s="115"/>
      <c r="E22" s="117" t="s">
        <v>51</v>
      </c>
      <c r="F22" s="118" t="str">
        <f>VLOOKUP(E22,Grupe!$A$2:$B$4,2)</f>
        <v>Debutanti</v>
      </c>
      <c r="G22" s="117" t="s">
        <v>11</v>
      </c>
      <c r="H22" s="115"/>
      <c r="I22" s="49">
        <v>100</v>
      </c>
    </row>
    <row r="23" spans="1:9">
      <c r="A23" s="115">
        <v>22</v>
      </c>
      <c r="B23" s="116" t="s">
        <v>109</v>
      </c>
      <c r="C23" s="115" t="s">
        <v>24</v>
      </c>
      <c r="D23" s="115"/>
      <c r="E23" s="117" t="s">
        <v>52</v>
      </c>
      <c r="F23" s="118" t="str">
        <f>VLOOKUP(E23,Grupe!$A$2:$B$4,2)</f>
        <v>Avansati</v>
      </c>
      <c r="G23" s="117" t="s">
        <v>12</v>
      </c>
      <c r="H23" s="115"/>
      <c r="I23" s="49">
        <v>100</v>
      </c>
    </row>
    <row r="24" spans="1:9">
      <c r="A24" s="115">
        <v>23</v>
      </c>
      <c r="B24" s="116" t="s">
        <v>120</v>
      </c>
      <c r="C24" s="115" t="s">
        <v>118</v>
      </c>
      <c r="D24" s="115"/>
      <c r="E24" s="117" t="s">
        <v>52</v>
      </c>
      <c r="F24" s="118" t="str">
        <f>VLOOKUP(E24,Grupe!$A$2:$B$4,2)</f>
        <v>Avansati</v>
      </c>
      <c r="G24" s="117" t="s">
        <v>12</v>
      </c>
      <c r="H24" s="115"/>
      <c r="I24" s="49">
        <v>100</v>
      </c>
    </row>
    <row r="25" spans="1:9">
      <c r="A25" s="124">
        <v>24</v>
      </c>
      <c r="B25" s="125" t="s">
        <v>117</v>
      </c>
      <c r="C25" s="124" t="s">
        <v>118</v>
      </c>
      <c r="D25" s="124"/>
      <c r="E25" s="126"/>
      <c r="F25" s="127"/>
      <c r="G25" s="126"/>
      <c r="H25" s="124"/>
      <c r="I25" s="105" t="s">
        <v>159</v>
      </c>
    </row>
    <row r="26" spans="1:9">
      <c r="A26" s="115">
        <v>25</v>
      </c>
      <c r="B26" s="116" t="s">
        <v>71</v>
      </c>
      <c r="C26" s="115" t="s">
        <v>160</v>
      </c>
      <c r="D26" s="115" t="s">
        <v>161</v>
      </c>
      <c r="E26" s="117" t="s">
        <v>51</v>
      </c>
      <c r="F26" s="118" t="str">
        <f>VLOOKUP(E26,Grupe!$A$2:$B$4,2)</f>
        <v>Debutanti</v>
      </c>
      <c r="G26" s="117" t="s">
        <v>11</v>
      </c>
      <c r="H26" s="115">
        <v>17</v>
      </c>
      <c r="I26" s="49">
        <v>100</v>
      </c>
    </row>
    <row r="27" spans="1:9">
      <c r="A27" s="115">
        <v>26</v>
      </c>
      <c r="B27" s="116" t="s">
        <v>162</v>
      </c>
      <c r="C27" s="115" t="s">
        <v>163</v>
      </c>
      <c r="D27" s="115"/>
      <c r="E27" s="117" t="s">
        <v>52</v>
      </c>
      <c r="F27" s="118" t="str">
        <f>VLOOKUP(E27,Grupe!$A$2:$B$4,2)</f>
        <v>Avansati</v>
      </c>
      <c r="G27" s="117" t="s">
        <v>86</v>
      </c>
      <c r="H27" s="115"/>
      <c r="I27" s="49">
        <v>100</v>
      </c>
    </row>
    <row r="28" spans="1:9">
      <c r="A28" s="115">
        <v>27</v>
      </c>
      <c r="B28" s="116" t="s">
        <v>164</v>
      </c>
      <c r="C28" s="115" t="s">
        <v>165</v>
      </c>
      <c r="D28" s="115"/>
      <c r="E28" s="117" t="s">
        <v>52</v>
      </c>
      <c r="F28" s="118" t="str">
        <f>VLOOKUP(E28,Grupe!$A$2:$B$4,2)</f>
        <v>Avansati</v>
      </c>
      <c r="G28" s="117" t="s">
        <v>86</v>
      </c>
      <c r="H28" s="115">
        <v>89</v>
      </c>
      <c r="I28" s="49">
        <v>100</v>
      </c>
    </row>
    <row r="29" spans="1:9">
      <c r="A29" s="115">
        <v>28</v>
      </c>
      <c r="B29" s="116" t="s">
        <v>166</v>
      </c>
      <c r="C29" s="115" t="s">
        <v>167</v>
      </c>
      <c r="D29" s="115"/>
      <c r="E29" s="117" t="s">
        <v>51</v>
      </c>
      <c r="F29" s="118" t="str">
        <f>VLOOKUP(E29,Grupe!$A$2:$B$4,2)</f>
        <v>Debutanti</v>
      </c>
      <c r="G29" s="117" t="s">
        <v>10</v>
      </c>
      <c r="H29" s="115"/>
      <c r="I29" s="49">
        <v>100</v>
      </c>
    </row>
    <row r="30" spans="1:9">
      <c r="A30" s="128">
        <v>29</v>
      </c>
      <c r="B30" s="129" t="s">
        <v>74</v>
      </c>
      <c r="C30" s="128" t="s">
        <v>168</v>
      </c>
      <c r="D30" s="128"/>
      <c r="E30" s="130" t="s">
        <v>51</v>
      </c>
      <c r="F30" s="131" t="str">
        <f>VLOOKUP(E30,Grupe!$A$2:$B$4,2)</f>
        <v>Debutanti</v>
      </c>
      <c r="G30" s="130" t="s">
        <v>11</v>
      </c>
      <c r="H30" s="128"/>
      <c r="I30" s="49">
        <v>100</v>
      </c>
    </row>
    <row r="31" spans="1:9">
      <c r="A31" s="115">
        <v>30</v>
      </c>
      <c r="B31" s="116" t="s">
        <v>57</v>
      </c>
      <c r="C31" s="115" t="s">
        <v>119</v>
      </c>
      <c r="D31" s="115" t="s">
        <v>169</v>
      </c>
      <c r="E31" s="117" t="s">
        <v>51</v>
      </c>
      <c r="F31" s="118" t="str">
        <f>VLOOKUP(E31,Grupe!$A$2:$B$4,2)</f>
        <v>Debutanti</v>
      </c>
      <c r="G31" s="117" t="s">
        <v>10</v>
      </c>
      <c r="H31" s="115"/>
      <c r="I31" s="139" t="s">
        <v>159</v>
      </c>
    </row>
    <row r="32" spans="1:9">
      <c r="A32" s="124">
        <v>31</v>
      </c>
      <c r="B32" s="125" t="s">
        <v>170</v>
      </c>
      <c r="C32" s="124" t="s">
        <v>119</v>
      </c>
      <c r="D32" s="124" t="s">
        <v>169</v>
      </c>
      <c r="E32" s="126"/>
      <c r="F32" s="127"/>
      <c r="G32" s="126"/>
      <c r="H32" s="124"/>
      <c r="I32" s="105" t="s">
        <v>159</v>
      </c>
    </row>
    <row r="33" spans="1:9">
      <c r="A33" s="115">
        <v>32</v>
      </c>
      <c r="B33" s="116" t="s">
        <v>65</v>
      </c>
      <c r="C33" s="115" t="s">
        <v>7</v>
      </c>
      <c r="D33" s="115" t="s">
        <v>169</v>
      </c>
      <c r="E33" s="117" t="s">
        <v>50</v>
      </c>
      <c r="F33" s="118" t="str">
        <f>VLOOKUP(E33,Grupe!$A$2:$B$4,2)</f>
        <v>Juniori</v>
      </c>
      <c r="G33" s="117" t="s">
        <v>9</v>
      </c>
      <c r="H33" s="115"/>
    </row>
    <row r="34" spans="1:9">
      <c r="A34" s="115">
        <v>33</v>
      </c>
      <c r="B34" s="116" t="s">
        <v>75</v>
      </c>
      <c r="C34" s="115" t="s">
        <v>18</v>
      </c>
      <c r="D34" s="115" t="s">
        <v>169</v>
      </c>
      <c r="E34" s="117" t="s">
        <v>52</v>
      </c>
      <c r="F34" s="118" t="str">
        <f>VLOOKUP(E34,Grupe!$A$2:$B$4,2)</f>
        <v>Avansati</v>
      </c>
      <c r="G34" s="117" t="s">
        <v>12</v>
      </c>
      <c r="H34" s="115"/>
    </row>
    <row r="35" spans="1:9">
      <c r="A35" s="115">
        <v>34</v>
      </c>
      <c r="B35" s="116" t="s">
        <v>67</v>
      </c>
      <c r="C35" s="115" t="s">
        <v>28</v>
      </c>
      <c r="D35" s="115" t="s">
        <v>169</v>
      </c>
      <c r="E35" s="117" t="s">
        <v>52</v>
      </c>
      <c r="F35" s="118" t="str">
        <f>VLOOKUP(E35,Grupe!$A$2:$B$4,2)</f>
        <v>Avansati</v>
      </c>
      <c r="G35" s="117" t="s">
        <v>86</v>
      </c>
      <c r="H35" s="115"/>
    </row>
    <row r="36" spans="1:9">
      <c r="A36" s="115">
        <v>35</v>
      </c>
      <c r="B36" s="116" t="s">
        <v>83</v>
      </c>
      <c r="C36" s="115" t="s">
        <v>171</v>
      </c>
      <c r="D36" s="115"/>
      <c r="E36" s="117" t="s">
        <v>52</v>
      </c>
      <c r="F36" s="118" t="str">
        <f>VLOOKUP(E36,Grupe!$A$2:$B$4,2)</f>
        <v>Avansati</v>
      </c>
      <c r="G36" s="117" t="s">
        <v>12</v>
      </c>
      <c r="H36" s="115"/>
    </row>
    <row r="37" spans="1:9">
      <c r="A37" s="115">
        <v>36</v>
      </c>
      <c r="B37" s="116" t="s">
        <v>172</v>
      </c>
      <c r="C37" s="115" t="s">
        <v>173</v>
      </c>
      <c r="D37" s="115" t="s">
        <v>153</v>
      </c>
      <c r="E37" s="117" t="s">
        <v>50</v>
      </c>
      <c r="F37" s="118" t="str">
        <f>VLOOKUP(E37,Grupe!$A$2:$B$4,2)</f>
        <v>Juniori</v>
      </c>
      <c r="G37" s="117" t="s">
        <v>9</v>
      </c>
      <c r="H37" s="115"/>
    </row>
    <row r="38" spans="1:9">
      <c r="A38" s="115">
        <v>37</v>
      </c>
      <c r="B38" s="116" t="s">
        <v>60</v>
      </c>
      <c r="C38" s="115" t="s">
        <v>37</v>
      </c>
      <c r="D38" s="115"/>
      <c r="E38" s="117" t="s">
        <v>52</v>
      </c>
      <c r="F38" s="118" t="str">
        <f>VLOOKUP(E38,Grupe!$A$2:$B$4,2)</f>
        <v>Avansati</v>
      </c>
      <c r="G38" s="117" t="s">
        <v>86</v>
      </c>
      <c r="H38" s="115"/>
      <c r="I38" s="49">
        <v>100</v>
      </c>
    </row>
    <row r="39" spans="1:9">
      <c r="A39" s="124">
        <v>38</v>
      </c>
      <c r="B39" s="125" t="s">
        <v>174</v>
      </c>
      <c r="C39" s="124" t="s">
        <v>32</v>
      </c>
      <c r="D39" s="124"/>
      <c r="E39" s="126"/>
      <c r="F39" s="127"/>
      <c r="G39" s="126"/>
      <c r="H39" s="124"/>
      <c r="I39" s="49">
        <v>100</v>
      </c>
    </row>
    <row r="40" spans="1:9">
      <c r="A40" s="115">
        <v>39</v>
      </c>
      <c r="B40" s="116" t="s">
        <v>56</v>
      </c>
      <c r="C40" s="115" t="s">
        <v>32</v>
      </c>
      <c r="D40" s="115"/>
      <c r="E40" s="117" t="s">
        <v>52</v>
      </c>
      <c r="F40" s="118" t="str">
        <f>VLOOKUP(E40,Grupe!$A$2:$B$4,2)</f>
        <v>Avansati</v>
      </c>
      <c r="G40" s="117" t="s">
        <v>12</v>
      </c>
      <c r="H40" s="115"/>
      <c r="I40" s="49">
        <v>100</v>
      </c>
    </row>
    <row r="41" spans="1:9">
      <c r="A41" s="115">
        <v>40</v>
      </c>
      <c r="B41" s="116" t="s">
        <v>116</v>
      </c>
      <c r="C41" s="115" t="s">
        <v>32</v>
      </c>
      <c r="D41" s="115"/>
      <c r="E41" s="117" t="s">
        <v>52</v>
      </c>
      <c r="F41" s="118" t="str">
        <f>VLOOKUP(E41,Grupe!$A$2:$B$4,2)</f>
        <v>Avansati</v>
      </c>
      <c r="G41" s="117" t="s">
        <v>86</v>
      </c>
      <c r="H41" s="115"/>
      <c r="I41" s="49">
        <v>100</v>
      </c>
    </row>
    <row r="42" spans="1:9">
      <c r="A42" s="124">
        <v>41</v>
      </c>
      <c r="B42" s="125" t="s">
        <v>175</v>
      </c>
      <c r="C42" s="124" t="s">
        <v>176</v>
      </c>
      <c r="D42" s="124" t="s">
        <v>169</v>
      </c>
      <c r="E42" s="126"/>
      <c r="F42" s="127"/>
      <c r="G42" s="126"/>
      <c r="H42" s="124"/>
    </row>
    <row r="43" spans="1:9">
      <c r="A43" s="115">
        <v>42</v>
      </c>
      <c r="B43" s="116" t="s">
        <v>73</v>
      </c>
      <c r="C43" s="115" t="s">
        <v>177</v>
      </c>
      <c r="D43" s="115"/>
      <c r="E43" s="117" t="s">
        <v>52</v>
      </c>
      <c r="F43" s="118" t="str">
        <f>VLOOKUP(E43,Grupe!$A$2:$B$4,2)</f>
        <v>Avansati</v>
      </c>
      <c r="G43" s="117" t="s">
        <v>12</v>
      </c>
      <c r="H43" s="115"/>
      <c r="I43" s="49">
        <v>100</v>
      </c>
    </row>
    <row r="44" spans="1:9">
      <c r="A44" s="120">
        <v>43</v>
      </c>
      <c r="B44" s="121" t="s">
        <v>78</v>
      </c>
      <c r="C44" s="120" t="s">
        <v>178</v>
      </c>
      <c r="D44" s="120"/>
      <c r="E44" s="122"/>
      <c r="F44" s="123"/>
      <c r="G44" s="122"/>
      <c r="H44" s="120"/>
    </row>
    <row r="45" spans="1:9">
      <c r="A45" s="115">
        <v>44</v>
      </c>
      <c r="B45" s="116" t="s">
        <v>45</v>
      </c>
      <c r="C45" s="115" t="s">
        <v>179</v>
      </c>
      <c r="D45" s="115"/>
      <c r="E45" s="117" t="s">
        <v>51</v>
      </c>
      <c r="F45" s="118" t="str">
        <f>VLOOKUP(E45,Grupe!$A$2:$B$4,2)</f>
        <v>Debutanti</v>
      </c>
      <c r="G45" s="117" t="s">
        <v>10</v>
      </c>
      <c r="H45" s="115"/>
    </row>
    <row r="46" spans="1:9">
      <c r="A46" s="107">
        <v>45</v>
      </c>
      <c r="B46" s="135" t="s">
        <v>181</v>
      </c>
      <c r="C46" s="136" t="s">
        <v>127</v>
      </c>
      <c r="D46" s="136" t="s">
        <v>128</v>
      </c>
      <c r="E46" s="137" t="s">
        <v>51</v>
      </c>
      <c r="F46" s="109" t="str">
        <f>VLOOKUP(E46,Grupe!$A$2:$B$4,2)</f>
        <v>Debutanti</v>
      </c>
      <c r="G46" s="108" t="s">
        <v>10</v>
      </c>
      <c r="H46" s="107"/>
    </row>
    <row r="47" spans="1:9">
      <c r="A47" s="115">
        <v>46</v>
      </c>
      <c r="B47" s="133" t="s">
        <v>131</v>
      </c>
      <c r="C47" s="134" t="s">
        <v>182</v>
      </c>
      <c r="D47" s="115"/>
      <c r="E47" s="117" t="s">
        <v>51</v>
      </c>
      <c r="F47" s="118" t="str">
        <f>VLOOKUP(E47,Grupe!$A$2:$B$4,2)</f>
        <v>Debutanti</v>
      </c>
      <c r="G47" s="117" t="s">
        <v>11</v>
      </c>
      <c r="H47" s="115"/>
    </row>
    <row r="48" spans="1:9">
      <c r="A48" s="115">
        <v>47</v>
      </c>
      <c r="B48" s="138" t="s">
        <v>184</v>
      </c>
      <c r="C48" s="119" t="s">
        <v>183</v>
      </c>
      <c r="D48" s="119"/>
      <c r="E48" s="117" t="s">
        <v>51</v>
      </c>
      <c r="F48" s="118" t="str">
        <f>VLOOKUP(E48,Grupe!$A$2:$B$4,2)</f>
        <v>Debutanti</v>
      </c>
      <c r="G48" s="117" t="s">
        <v>11</v>
      </c>
      <c r="H48" s="115"/>
    </row>
    <row r="49" spans="1:9">
      <c r="A49" s="115">
        <v>48</v>
      </c>
      <c r="B49" s="133" t="s">
        <v>185</v>
      </c>
      <c r="C49" s="119" t="s">
        <v>186</v>
      </c>
      <c r="D49" s="115"/>
      <c r="E49" s="117" t="s">
        <v>51</v>
      </c>
      <c r="F49" s="118" t="str">
        <f>VLOOKUP(E49,Grupe!$A$2:$B$4,2)</f>
        <v>Debutanti</v>
      </c>
      <c r="G49" s="117" t="s">
        <v>11</v>
      </c>
      <c r="H49" s="115"/>
    </row>
    <row r="50" spans="1:9">
      <c r="C50" s="101"/>
      <c r="I50" s="49">
        <f>SUM(I2:I49)</f>
        <v>3100</v>
      </c>
    </row>
    <row r="51" spans="1:9">
      <c r="B51" s="100"/>
      <c r="C51" s="101"/>
    </row>
    <row r="52" spans="1:9">
      <c r="C52" s="101"/>
    </row>
    <row r="53" spans="1:9">
      <c r="B53" s="100"/>
      <c r="C53" s="101"/>
      <c r="D53" s="101"/>
    </row>
    <row r="54" spans="1:9">
      <c r="B54" s="100"/>
      <c r="C54" s="101"/>
    </row>
    <row r="55" spans="1:9">
      <c r="B55" s="100"/>
      <c r="C55" s="101"/>
    </row>
    <row r="56" spans="1:9">
      <c r="C56" s="101"/>
    </row>
  </sheetData>
  <sheetProtection deleteRows="0"/>
  <phoneticPr fontId="1" type="noConversion"/>
  <dataValidations count="5">
    <dataValidation allowBlank="1" showInputMessage="1" showErrorMessage="1" sqref="G6:G9 G11 G16 G21 G25 G32 G39 G42 G44 F1"/>
    <dataValidation type="list" allowBlank="1" showInputMessage="1" showErrorMessage="1" sqref="G50 G37 G33 G20 G12 G54:G55">
      <formula1>GR_J</formula1>
    </dataValidation>
    <dataValidation type="list" allowBlank="1" showInputMessage="1" showErrorMessage="1" sqref="G48 G17:G19 G29:G31 G26 G22 G52 G13:G14 G49 G3:G5 G45:G46 G47 G2">
      <formula1>GR_D</formula1>
    </dataValidation>
    <dataValidation type="list" allowBlank="1" showInputMessage="1" showErrorMessage="1" sqref="G43 G56 G34:G36 G23:G24 G27:G28 G53 G15 G10 G51 G38 G40:G41">
      <formula1>GR_A</formula1>
    </dataValidation>
    <dataValidation type="list" allowBlank="1" showInputMessage="1" showErrorMessage="1" sqref="E1:E1048576">
      <formula1>GRUPE</formula1>
    </dataValidation>
  </dataValidations>
  <pageMargins left="0.74803149606299213" right="0.74803149606299213" top="0.98425196850393704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O97"/>
  <sheetViews>
    <sheetView zoomScale="90" workbookViewId="0">
      <selection activeCell="B9" sqref="B9"/>
    </sheetView>
  </sheetViews>
  <sheetFormatPr defaultColWidth="9.140625" defaultRowHeight="12.75"/>
  <cols>
    <col min="1" max="1" width="7.7109375" style="49" customWidth="1"/>
    <col min="2" max="2" width="8.7109375" style="51" customWidth="1"/>
    <col min="3" max="3" width="22.140625" style="49" bestFit="1" customWidth="1"/>
    <col min="4" max="4" width="16.7109375" style="49" bestFit="1" customWidth="1"/>
    <col min="5" max="8" width="10.7109375" style="49" customWidth="1"/>
    <col min="9" max="10" width="14.7109375" style="66" customWidth="1"/>
    <col min="11" max="11" width="10.7109375" style="67" customWidth="1"/>
    <col min="12" max="12" width="14.7109375" style="66" hidden="1" customWidth="1"/>
    <col min="13" max="13" width="10.7109375" style="68" customWidth="1"/>
    <col min="14" max="14" width="11.28515625" style="68" customWidth="1"/>
    <col min="15" max="15" width="14.7109375" style="49" customWidth="1"/>
    <col min="16" max="16384" width="9.140625" style="49"/>
  </cols>
  <sheetData>
    <row r="1" spans="1:14" s="59" customFormat="1">
      <c r="A1" s="152" t="s">
        <v>84</v>
      </c>
      <c r="B1" s="152"/>
      <c r="C1" s="64" t="s">
        <v>188</v>
      </c>
      <c r="D1" s="64"/>
      <c r="E1" s="54"/>
      <c r="F1" s="55"/>
      <c r="G1" s="55"/>
      <c r="H1" s="53"/>
      <c r="I1" s="56"/>
      <c r="J1" s="56"/>
      <c r="K1" s="57"/>
      <c r="L1" s="56"/>
      <c r="M1" s="58"/>
      <c r="N1" s="58"/>
    </row>
    <row r="2" spans="1:14" s="59" customFormat="1">
      <c r="A2" s="152" t="s">
        <v>85</v>
      </c>
      <c r="B2" s="152"/>
      <c r="C2" s="69">
        <v>41248</v>
      </c>
      <c r="D2" s="69"/>
      <c r="E2" s="61"/>
      <c r="F2" s="55"/>
      <c r="G2" s="55"/>
      <c r="H2" s="60"/>
      <c r="I2" s="56"/>
      <c r="J2" s="56"/>
      <c r="K2" s="57"/>
      <c r="L2" s="56"/>
      <c r="M2" s="58"/>
      <c r="N2" s="58"/>
    </row>
    <row r="3" spans="1:14" s="59" customFormat="1">
      <c r="A3" s="152" t="s">
        <v>106</v>
      </c>
      <c r="B3" s="152"/>
      <c r="C3" s="69" t="s">
        <v>104</v>
      </c>
      <c r="D3" s="69"/>
      <c r="E3" s="61"/>
      <c r="F3" s="55"/>
      <c r="G3" s="55"/>
      <c r="H3" s="60"/>
      <c r="I3" s="56"/>
      <c r="J3" s="56"/>
      <c r="K3" s="57"/>
      <c r="L3" s="56"/>
      <c r="M3" s="58"/>
      <c r="N3" s="58"/>
    </row>
    <row r="4" spans="1:14" s="59" customFormat="1">
      <c r="B4" s="63"/>
      <c r="I4" s="56"/>
      <c r="J4" s="56"/>
      <c r="K4" s="57"/>
      <c r="L4" s="56"/>
      <c r="M4" s="58"/>
      <c r="N4" s="58"/>
    </row>
    <row r="5" spans="1:14" s="59" customFormat="1" ht="23.25" customHeight="1">
      <c r="A5" s="165" t="s">
        <v>44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</row>
    <row r="6" spans="1:14" s="59" customFormat="1" ht="13.5" thickBot="1">
      <c r="A6" s="52"/>
      <c r="B6" s="82"/>
      <c r="C6" s="52"/>
      <c r="D6" s="52"/>
      <c r="E6" s="52"/>
      <c r="H6" s="52"/>
      <c r="I6" s="83"/>
      <c r="J6" s="83"/>
      <c r="K6" s="84"/>
      <c r="L6" s="83"/>
      <c r="M6" s="62"/>
      <c r="N6" s="58"/>
    </row>
    <row r="7" spans="1:14" s="85" customFormat="1" ht="25.5" customHeight="1">
      <c r="A7" s="157" t="s">
        <v>0</v>
      </c>
      <c r="B7" s="161" t="s">
        <v>1</v>
      </c>
      <c r="C7" s="161" t="s">
        <v>2</v>
      </c>
      <c r="D7" s="161" t="s">
        <v>108</v>
      </c>
      <c r="E7" s="155" t="s">
        <v>95</v>
      </c>
      <c r="F7" s="159" t="s">
        <v>49</v>
      </c>
      <c r="G7" s="159" t="s">
        <v>53</v>
      </c>
      <c r="H7" s="155" t="s">
        <v>87</v>
      </c>
      <c r="I7" s="153" t="s">
        <v>42</v>
      </c>
      <c r="J7" s="153"/>
      <c r="K7" s="163" t="s">
        <v>4</v>
      </c>
      <c r="L7" s="153" t="s">
        <v>4</v>
      </c>
      <c r="M7" s="166" t="s">
        <v>3</v>
      </c>
      <c r="N7" s="150" t="s">
        <v>43</v>
      </c>
    </row>
    <row r="8" spans="1:14" s="85" customFormat="1" ht="13.5" thickBot="1">
      <c r="A8" s="158"/>
      <c r="B8" s="162"/>
      <c r="C8" s="162"/>
      <c r="D8" s="162"/>
      <c r="E8" s="156"/>
      <c r="F8" s="160"/>
      <c r="G8" s="160"/>
      <c r="H8" s="156"/>
      <c r="I8" s="98" t="s">
        <v>54</v>
      </c>
      <c r="J8" s="86" t="s">
        <v>54</v>
      </c>
      <c r="K8" s="164"/>
      <c r="L8" s="154"/>
      <c r="M8" s="167"/>
      <c r="N8" s="151"/>
    </row>
    <row r="9" spans="1:14">
      <c r="A9" s="49">
        <v>1</v>
      </c>
      <c r="B9" s="51" t="s">
        <v>146</v>
      </c>
      <c r="C9" s="49" t="str">
        <f>VLOOKUP(B9,Participanti!$B$2:$H$49,2, FALSE)</f>
        <v>BAIASU HORATIU FLORIN</v>
      </c>
      <c r="D9" s="49" t="str">
        <f>VLOOKUP(B9,Participanti!$B$2:$H$49,3, FALSE)</f>
        <v>OCHIOASA</v>
      </c>
      <c r="E9" s="49">
        <f>VLOOKUP(B9,Participanti!$B$2:$H$49,7, FALSE)</f>
        <v>0</v>
      </c>
      <c r="F9" s="49">
        <f>VLOOKUP(B9,Participanti!$B$2:$H$49,5, FALSE)</f>
        <v>0</v>
      </c>
      <c r="G9" s="49">
        <f>VLOOKUP(B9,Participanti!$B$2:$H$49,6, FALSE)</f>
        <v>0</v>
      </c>
      <c r="H9" s="49" t="s">
        <v>88</v>
      </c>
      <c r="I9" s="66">
        <v>0.63750000000000007</v>
      </c>
      <c r="J9" s="66">
        <v>0.63870706018518519</v>
      </c>
      <c r="K9" s="67">
        <v>0</v>
      </c>
      <c r="L9" s="66">
        <v>0</v>
      </c>
      <c r="M9" s="68">
        <f t="shared" ref="M9:M56" si="0">J9-I9</f>
        <v>1.207060185185127E-3</v>
      </c>
      <c r="N9" s="68">
        <f t="shared" ref="N9:N56" si="1">M9+L9</f>
        <v>1.207060185185127E-3</v>
      </c>
    </row>
    <row r="10" spans="1:14">
      <c r="A10" s="49">
        <v>2</v>
      </c>
      <c r="B10" s="51" t="s">
        <v>187</v>
      </c>
      <c r="C10" s="49" t="str">
        <f>VLOOKUP(B10,Participanti!$B$2:$H$49,2, FALSE)</f>
        <v>MANU RADU</v>
      </c>
      <c r="D10" s="49" t="str">
        <f>VLOOKUP(B10,Participanti!$B$2:$H$49,3, FALSE)</f>
        <v>OLD RALY TEAM</v>
      </c>
      <c r="E10" s="49">
        <f>VLOOKUP(B10,Participanti!$B$2:$H$49,7, FALSE)</f>
        <v>0</v>
      </c>
      <c r="F10" s="49">
        <f>VLOOKUP(B10,Participanti!$B$2:$H$49,5, FALSE)</f>
        <v>0</v>
      </c>
      <c r="G10" s="49">
        <f>VLOOKUP(B10,Participanti!$B$2:$H$49,6, FALSE)</f>
        <v>0</v>
      </c>
      <c r="H10" s="49" t="s">
        <v>88</v>
      </c>
      <c r="I10" s="66">
        <v>0.63263888888888886</v>
      </c>
      <c r="J10" s="66">
        <v>0.63360312499999993</v>
      </c>
      <c r="K10" s="67">
        <v>0</v>
      </c>
      <c r="L10" s="66">
        <v>0</v>
      </c>
      <c r="M10" s="68">
        <f t="shared" si="0"/>
        <v>9.6423611111107199E-4</v>
      </c>
      <c r="N10" s="68">
        <f t="shared" si="1"/>
        <v>9.6423611111107199E-4</v>
      </c>
    </row>
    <row r="11" spans="1:14">
      <c r="A11" s="49">
        <v>3</v>
      </c>
      <c r="B11" s="51" t="s">
        <v>45</v>
      </c>
      <c r="C11" s="49" t="str">
        <f>VLOOKUP(B11,Participanti!$B$2:$H$49,2, FALSE)</f>
        <v>FLORESCU TEODORA</v>
      </c>
      <c r="D11" s="49">
        <f>VLOOKUP(B11,Participanti!$B$2:$H$49,3, FALSE)</f>
        <v>0</v>
      </c>
      <c r="E11" s="49">
        <f>VLOOKUP(B11,Participanti!$B$2:$H$49,7, FALSE)</f>
        <v>0</v>
      </c>
      <c r="F11" s="49" t="str">
        <f>VLOOKUP(B11,Participanti!$B$2:$H$49,5, FALSE)</f>
        <v>Debutanti</v>
      </c>
      <c r="G11" s="49" t="str">
        <f>VLOOKUP(B11,Participanti!$B$2:$H$49,6, FALSE)</f>
        <v>D2</v>
      </c>
      <c r="H11" s="49" t="s">
        <v>88</v>
      </c>
      <c r="I11" s="66">
        <v>0.62361111111111112</v>
      </c>
      <c r="J11" s="66">
        <v>0.62445486111111115</v>
      </c>
      <c r="K11" s="67">
        <v>10</v>
      </c>
      <c r="L11" s="66">
        <v>1.1574074074074073E-4</v>
      </c>
      <c r="M11" s="68">
        <f t="shared" si="0"/>
        <v>8.4375000000003197E-4</v>
      </c>
      <c r="N11" s="68">
        <f t="shared" si="1"/>
        <v>9.5949074074077267E-4</v>
      </c>
    </row>
    <row r="12" spans="1:14">
      <c r="A12" s="49">
        <v>4</v>
      </c>
      <c r="B12" s="51" t="s">
        <v>123</v>
      </c>
      <c r="C12" s="49" t="str">
        <f>VLOOKUP(B12,Participanti!$B$2:$H$49,2, FALSE)</f>
        <v>CIOCAN CHRISTIAN</v>
      </c>
      <c r="D12" s="49">
        <f>VLOOKUP(B12,Participanti!$B$2:$H$49,3, FALSE)</f>
        <v>0</v>
      </c>
      <c r="E12" s="49">
        <f>VLOOKUP(B12,Participanti!$B$2:$H$49,7, FALSE)</f>
        <v>0</v>
      </c>
      <c r="F12" s="49" t="str">
        <f>VLOOKUP(B12,Participanti!$B$2:$H$49,5, FALSE)</f>
        <v>Debutanti</v>
      </c>
      <c r="G12" s="49" t="str">
        <f>VLOOKUP(B12,Participanti!$B$2:$H$49,6, FALSE)</f>
        <v>D1</v>
      </c>
      <c r="H12" s="49" t="s">
        <v>88</v>
      </c>
      <c r="I12" s="66">
        <v>0.62847222222222221</v>
      </c>
      <c r="J12" s="66">
        <v>0.62930995370370368</v>
      </c>
      <c r="K12" s="67">
        <v>10</v>
      </c>
      <c r="L12" s="66">
        <v>1.1574074074074073E-4</v>
      </c>
      <c r="M12" s="68">
        <f t="shared" si="0"/>
        <v>8.3773148148147403E-4</v>
      </c>
      <c r="N12" s="68">
        <f t="shared" si="1"/>
        <v>9.5347222222221472E-4</v>
      </c>
    </row>
    <row r="13" spans="1:14">
      <c r="A13" s="49">
        <v>5</v>
      </c>
      <c r="B13" s="51" t="s">
        <v>136</v>
      </c>
      <c r="C13" s="49" t="str">
        <f>VLOOKUP(B13,Participanti!$B$2:$H$49,2, FALSE)</f>
        <v>BERCIOIU MIHAIL</v>
      </c>
      <c r="D13" s="49" t="str">
        <f>VLOOKUP(B13,Participanti!$B$2:$H$49,3, FALSE)</f>
        <v>OLD RALY TEAM</v>
      </c>
      <c r="E13" s="49">
        <f>VLOOKUP(B13,Participanti!$B$2:$H$49,7, FALSE)</f>
        <v>0</v>
      </c>
      <c r="F13" s="49">
        <f>VLOOKUP(B13,Participanti!$B$2:$H$49,5, FALSE)</f>
        <v>0</v>
      </c>
      <c r="G13" s="49">
        <f>VLOOKUP(B13,Participanti!$B$2:$H$49,6, FALSE)</f>
        <v>0</v>
      </c>
      <c r="H13" s="49" t="s">
        <v>88</v>
      </c>
      <c r="I13" s="66">
        <v>0.64027777777777783</v>
      </c>
      <c r="J13" s="66">
        <v>0.6412278935185185</v>
      </c>
      <c r="K13" s="67">
        <v>0</v>
      </c>
      <c r="L13" s="66">
        <v>0</v>
      </c>
      <c r="M13" s="68">
        <f t="shared" si="0"/>
        <v>9.5011574074066463E-4</v>
      </c>
      <c r="N13" s="68">
        <f t="shared" si="1"/>
        <v>9.5011574074066463E-4</v>
      </c>
    </row>
    <row r="14" spans="1:14">
      <c r="A14" s="49">
        <v>6</v>
      </c>
      <c r="B14" s="51" t="s">
        <v>144</v>
      </c>
      <c r="C14" s="49" t="str">
        <f>VLOOKUP(B14,Participanti!$B$2:$H$49,2, FALSE)</f>
        <v>RACU COSTEL</v>
      </c>
      <c r="D14" s="49">
        <f>VLOOKUP(B14,Participanti!$B$2:$H$49,3, FALSE)</f>
        <v>0</v>
      </c>
      <c r="E14" s="49">
        <f>VLOOKUP(B14,Participanti!$B$2:$H$49,7, FALSE)</f>
        <v>0</v>
      </c>
      <c r="F14" s="49" t="str">
        <f>VLOOKUP(B14,Participanti!$B$2:$H$49,5, FALSE)</f>
        <v>Avansati</v>
      </c>
      <c r="G14" s="49" t="str">
        <f>VLOOKUP(B14,Participanti!$B$2:$H$49,6, FALSE)</f>
        <v>A2</v>
      </c>
      <c r="H14" s="49" t="s">
        <v>88</v>
      </c>
      <c r="I14" s="66">
        <v>0.64097222222222217</v>
      </c>
      <c r="J14" s="66">
        <v>0.64188541666666665</v>
      </c>
      <c r="K14" s="67">
        <v>0</v>
      </c>
      <c r="L14" s="66">
        <v>0</v>
      </c>
      <c r="M14" s="68">
        <f t="shared" si="0"/>
        <v>9.1319444444448727E-4</v>
      </c>
      <c r="N14" s="68">
        <f t="shared" si="1"/>
        <v>9.1319444444448727E-4</v>
      </c>
    </row>
    <row r="15" spans="1:14">
      <c r="A15" s="49">
        <v>7</v>
      </c>
      <c r="B15" s="51" t="s">
        <v>162</v>
      </c>
      <c r="C15" s="49" t="str">
        <f>VLOOKUP(B15,Participanti!$B$2:$H$49,2, FALSE)</f>
        <v>NEMTANU NECULAE VALENTIN</v>
      </c>
      <c r="D15" s="49">
        <f>VLOOKUP(B15,Participanti!$B$2:$H$49,3, FALSE)</f>
        <v>0</v>
      </c>
      <c r="E15" s="49">
        <f>VLOOKUP(B15,Participanti!$B$2:$H$49,7, FALSE)</f>
        <v>0</v>
      </c>
      <c r="F15" s="49" t="str">
        <f>VLOOKUP(B15,Participanti!$B$2:$H$49,5, FALSE)</f>
        <v>Avansati</v>
      </c>
      <c r="G15" s="49" t="str">
        <f>VLOOKUP(B15,Participanti!$B$2:$H$49,6, FALSE)</f>
        <v>A2</v>
      </c>
      <c r="H15" s="49" t="s">
        <v>88</v>
      </c>
      <c r="I15" s="66">
        <v>0.65902777777777777</v>
      </c>
      <c r="J15" s="66">
        <v>0.65993055555555558</v>
      </c>
      <c r="K15" s="67">
        <v>0</v>
      </c>
      <c r="L15" s="66">
        <v>0</v>
      </c>
      <c r="M15" s="68">
        <f t="shared" si="0"/>
        <v>9.0277777777780788E-4</v>
      </c>
      <c r="N15" s="68">
        <f t="shared" si="1"/>
        <v>9.0277777777780788E-4</v>
      </c>
    </row>
    <row r="16" spans="1:14">
      <c r="A16" s="49">
        <v>8</v>
      </c>
      <c r="B16" s="51" t="s">
        <v>124</v>
      </c>
      <c r="C16" s="49" t="str">
        <f>VLOOKUP(B16,Participanti!$B$2:$H$49,2, FALSE)</f>
        <v>PASARIN MARCU EUGEN</v>
      </c>
      <c r="D16" s="49">
        <f>VLOOKUP(B16,Participanti!$B$2:$H$49,3, FALSE)</f>
        <v>0</v>
      </c>
      <c r="E16" s="49">
        <f>VLOOKUP(B16,Participanti!$B$2:$H$49,7, FALSE)</f>
        <v>0</v>
      </c>
      <c r="F16" s="49" t="str">
        <f>VLOOKUP(B16,Participanti!$B$2:$H$49,5, FALSE)</f>
        <v>Debutanti</v>
      </c>
      <c r="G16" s="49" t="str">
        <f>VLOOKUP(B16,Participanti!$B$2:$H$49,6, FALSE)</f>
        <v>D1</v>
      </c>
      <c r="H16" s="49" t="s">
        <v>88</v>
      </c>
      <c r="I16" s="66">
        <v>0.66527777777777775</v>
      </c>
      <c r="J16" s="66">
        <v>0.66617916666666666</v>
      </c>
      <c r="K16" s="67">
        <v>0</v>
      </c>
      <c r="L16" s="66">
        <v>0</v>
      </c>
      <c r="M16" s="68">
        <f t="shared" si="0"/>
        <v>9.0138888888890989E-4</v>
      </c>
      <c r="N16" s="68">
        <f t="shared" si="1"/>
        <v>9.0138888888890989E-4</v>
      </c>
    </row>
    <row r="17" spans="1:14">
      <c r="A17" s="49">
        <v>9</v>
      </c>
      <c r="B17" s="51" t="s">
        <v>71</v>
      </c>
      <c r="C17" s="49" t="str">
        <f>VLOOKUP(B17,Participanti!$B$2:$H$49,2, FALSE)</f>
        <v>BARBU CEZAR</v>
      </c>
      <c r="D17" s="49" t="str">
        <f>VLOOKUP(B17,Participanti!$B$2:$H$49,3, FALSE)</f>
        <v>LOGAN CLUB CLUJ</v>
      </c>
      <c r="E17" s="49">
        <f>VLOOKUP(B17,Participanti!$B$2:$H$49,7, FALSE)</f>
        <v>17</v>
      </c>
      <c r="F17" s="49" t="str">
        <f>VLOOKUP(B17,Participanti!$B$2:$H$49,5, FALSE)</f>
        <v>Debutanti</v>
      </c>
      <c r="G17" s="49" t="str">
        <f>VLOOKUP(B17,Participanti!$B$2:$H$49,6, FALSE)</f>
        <v>D1</v>
      </c>
      <c r="H17" s="49" t="s">
        <v>88</v>
      </c>
      <c r="I17" s="66">
        <v>0.61736111111111114</v>
      </c>
      <c r="J17" s="66">
        <v>0.61826111111111104</v>
      </c>
      <c r="K17" s="67">
        <v>0</v>
      </c>
      <c r="L17" s="66">
        <v>0</v>
      </c>
      <c r="M17" s="68">
        <f t="shared" si="0"/>
        <v>8.9999999999990088E-4</v>
      </c>
      <c r="N17" s="68">
        <f t="shared" si="1"/>
        <v>8.9999999999990088E-4</v>
      </c>
    </row>
    <row r="18" spans="1:14">
      <c r="A18" s="49">
        <v>10</v>
      </c>
      <c r="B18" s="51" t="s">
        <v>76</v>
      </c>
      <c r="C18" s="49" t="str">
        <f>VLOOKUP(B18,Participanti!$B$2:$H$49,2, FALSE)</f>
        <v>BERCIOIU MIHAIL</v>
      </c>
      <c r="D18" s="49" t="str">
        <f>VLOOKUP(B18,Participanti!$B$2:$H$49,3, FALSE)</f>
        <v>OLD RALY TEAM</v>
      </c>
      <c r="E18" s="49">
        <f>VLOOKUP(B18,Participanti!$B$2:$H$49,7, FALSE)</f>
        <v>0</v>
      </c>
      <c r="F18" s="49">
        <f>VLOOKUP(B18,Participanti!$B$2:$H$49,5, FALSE)</f>
        <v>0</v>
      </c>
      <c r="G18" s="49">
        <f>VLOOKUP(B18,Participanti!$B$2:$H$49,6, FALSE)</f>
        <v>0</v>
      </c>
      <c r="H18" s="49" t="s">
        <v>88</v>
      </c>
      <c r="I18" s="66">
        <v>0.63194444444444442</v>
      </c>
      <c r="J18" s="66">
        <v>0.63284270833333334</v>
      </c>
      <c r="K18" s="67">
        <v>0</v>
      </c>
      <c r="L18" s="66">
        <v>0</v>
      </c>
      <c r="M18" s="68">
        <f t="shared" si="0"/>
        <v>8.9826388888891717E-4</v>
      </c>
      <c r="N18" s="68">
        <f t="shared" si="1"/>
        <v>8.9826388888891717E-4</v>
      </c>
    </row>
    <row r="19" spans="1:14">
      <c r="A19" s="49">
        <v>11</v>
      </c>
      <c r="B19" s="51" t="s">
        <v>75</v>
      </c>
      <c r="C19" s="49" t="str">
        <f>VLOOKUP(B19,Participanti!$B$2:$H$49,2, FALSE)</f>
        <v>GHEORGHE RADU</v>
      </c>
      <c r="D19" s="49" t="str">
        <f>VLOOKUP(B19,Participanti!$B$2:$H$49,3, FALSE)</f>
        <v>GT AUTO CLUB</v>
      </c>
      <c r="E19" s="49">
        <f>VLOOKUP(B19,Participanti!$B$2:$H$49,7, FALSE)</f>
        <v>0</v>
      </c>
      <c r="F19" s="49" t="str">
        <f>VLOOKUP(B19,Participanti!$B$2:$H$49,5, FALSE)</f>
        <v>Avansati</v>
      </c>
      <c r="G19" s="49" t="str">
        <f>VLOOKUP(B19,Participanti!$B$2:$H$49,6, FALSE)</f>
        <v>A1</v>
      </c>
      <c r="H19" s="49" t="s">
        <v>88</v>
      </c>
      <c r="I19" s="140">
        <v>0.61111111111111105</v>
      </c>
      <c r="J19" s="66">
        <v>0.61189328703703705</v>
      </c>
      <c r="K19" s="67">
        <v>10</v>
      </c>
      <c r="L19" s="66">
        <v>1.1574074074074073E-4</v>
      </c>
      <c r="M19" s="68">
        <f t="shared" si="0"/>
        <v>7.8217592592599861E-4</v>
      </c>
      <c r="N19" s="68">
        <f t="shared" si="1"/>
        <v>8.979166666667393E-4</v>
      </c>
    </row>
    <row r="20" spans="1:14">
      <c r="A20" s="49">
        <v>12</v>
      </c>
      <c r="B20" s="51" t="s">
        <v>139</v>
      </c>
      <c r="C20" s="49" t="str">
        <f>VLOOKUP(B20,Participanti!$B$2:$H$49,2, FALSE)</f>
        <v>SZENE RAUL</v>
      </c>
      <c r="D20" s="49" t="str">
        <f>VLOOKUP(B20,Participanti!$B$2:$H$49,3, FALSE)</f>
        <v>KREMSMUELLER</v>
      </c>
      <c r="E20" s="49">
        <f>VLOOKUP(B20,Participanti!$B$2:$H$49,7, FALSE)</f>
        <v>0</v>
      </c>
      <c r="F20" s="49">
        <f>VLOOKUP(B20,Participanti!$B$2:$H$49,5, FALSE)</f>
        <v>0</v>
      </c>
      <c r="G20" s="49">
        <f>VLOOKUP(B20,Participanti!$B$2:$H$49,6, FALSE)</f>
        <v>0</v>
      </c>
      <c r="H20" s="49" t="s">
        <v>88</v>
      </c>
      <c r="I20" s="66">
        <v>0.63055555555555554</v>
      </c>
      <c r="J20" s="66">
        <v>0.6313371527777778</v>
      </c>
      <c r="K20" s="67">
        <v>10</v>
      </c>
      <c r="L20" s="66">
        <v>1.1574074074074073E-4</v>
      </c>
      <c r="M20" s="68">
        <f t="shared" si="0"/>
        <v>7.8159722222226335E-4</v>
      </c>
      <c r="N20" s="68">
        <f t="shared" si="1"/>
        <v>8.9733796296300405E-4</v>
      </c>
    </row>
    <row r="21" spans="1:14">
      <c r="A21" s="49">
        <v>13</v>
      </c>
      <c r="B21" s="51" t="s">
        <v>126</v>
      </c>
      <c r="C21" s="49" t="str">
        <f>VLOOKUP(B21,Participanti!$B$2:$H$49,2, FALSE)</f>
        <v>NAN GEORGE COSTEL</v>
      </c>
      <c r="D21" s="49" t="str">
        <f>VLOOKUP(B21,Participanti!$B$2:$H$49,3, FALSE)</f>
        <v>KREMSMUELLER</v>
      </c>
      <c r="E21" s="49">
        <f>VLOOKUP(B21,Participanti!$B$2:$H$49,7, FALSE)</f>
        <v>0</v>
      </c>
      <c r="F21" s="49" t="str">
        <f>VLOOKUP(B21,Participanti!$B$2:$H$49,5, FALSE)</f>
        <v>Debutanti</v>
      </c>
      <c r="G21" s="49" t="str">
        <f>VLOOKUP(B21,Participanti!$B$2:$H$49,6, FALSE)</f>
        <v>D2</v>
      </c>
      <c r="H21" s="49" t="s">
        <v>88</v>
      </c>
      <c r="I21" s="66">
        <v>0.62777777777777777</v>
      </c>
      <c r="J21" s="99">
        <v>0.6286525462962963</v>
      </c>
      <c r="K21" s="67">
        <v>0</v>
      </c>
      <c r="L21" s="66">
        <v>0</v>
      </c>
      <c r="M21" s="68">
        <f t="shared" si="0"/>
        <v>8.7476851851853166E-4</v>
      </c>
      <c r="N21" s="68">
        <f t="shared" si="1"/>
        <v>8.7476851851853166E-4</v>
      </c>
    </row>
    <row r="22" spans="1:14">
      <c r="A22" s="49">
        <v>14</v>
      </c>
      <c r="B22" s="51" t="s">
        <v>78</v>
      </c>
      <c r="C22" s="49" t="str">
        <f>VLOOKUP(B22,Participanti!$B$2:$H$49,2, FALSE)</f>
        <v>TARICEANU CALIN POPESCU</v>
      </c>
      <c r="D22" s="49">
        <f>VLOOKUP(B22,Participanti!$B$2:$H$49,3, FALSE)</f>
        <v>0</v>
      </c>
      <c r="E22" s="49">
        <f>VLOOKUP(B22,Participanti!$B$2:$H$49,7, FALSE)</f>
        <v>0</v>
      </c>
      <c r="F22" s="49">
        <f>VLOOKUP(B22,Participanti!$B$2:$H$49,5, FALSE)</f>
        <v>0</v>
      </c>
      <c r="G22" s="49">
        <f>VLOOKUP(B22,Participanti!$B$2:$H$49,6, FALSE)</f>
        <v>0</v>
      </c>
      <c r="H22" s="49" t="s">
        <v>88</v>
      </c>
      <c r="I22" s="66">
        <v>0.64930555555555558</v>
      </c>
      <c r="J22" s="66">
        <v>0.65005011574074067</v>
      </c>
      <c r="K22" s="67">
        <v>10</v>
      </c>
      <c r="L22" s="66">
        <v>1.1574074074074073E-4</v>
      </c>
      <c r="M22" s="68">
        <f t="shared" si="0"/>
        <v>7.445601851850947E-4</v>
      </c>
      <c r="N22" s="68">
        <f t="shared" si="1"/>
        <v>8.6030092592583539E-4</v>
      </c>
    </row>
    <row r="23" spans="1:14">
      <c r="A23" s="49">
        <v>15</v>
      </c>
      <c r="B23" s="51" t="s">
        <v>67</v>
      </c>
      <c r="C23" s="49" t="str">
        <f>VLOOKUP(B23,Participanti!$B$2:$H$49,2, FALSE)</f>
        <v>ION DANIEL</v>
      </c>
      <c r="D23" s="49" t="str">
        <f>VLOOKUP(B23,Participanti!$B$2:$H$49,3, FALSE)</f>
        <v>GT AUTO CLUB</v>
      </c>
      <c r="E23" s="49">
        <f>VLOOKUP(B23,Participanti!$B$2:$H$49,7, FALSE)</f>
        <v>0</v>
      </c>
      <c r="F23" s="49" t="str">
        <f>VLOOKUP(B23,Participanti!$B$2:$H$49,5, FALSE)</f>
        <v>Avansati</v>
      </c>
      <c r="G23" s="49" t="str">
        <f>VLOOKUP(B23,Participanti!$B$2:$H$49,6, FALSE)</f>
        <v>A2</v>
      </c>
      <c r="H23" s="49" t="s">
        <v>88</v>
      </c>
      <c r="I23" s="66">
        <v>0.66666666666666663</v>
      </c>
      <c r="J23" s="66">
        <v>0.66752592592592597</v>
      </c>
      <c r="K23" s="67">
        <v>0</v>
      </c>
      <c r="L23" s="66">
        <v>0</v>
      </c>
      <c r="M23" s="68">
        <f t="shared" si="0"/>
        <v>8.5925925925933733E-4</v>
      </c>
      <c r="N23" s="68">
        <f t="shared" si="1"/>
        <v>8.5925925925933733E-4</v>
      </c>
    </row>
    <row r="24" spans="1:14">
      <c r="A24" s="49">
        <v>16</v>
      </c>
      <c r="B24" s="51" t="s">
        <v>117</v>
      </c>
      <c r="C24" s="49" t="str">
        <f>VLOOKUP(B24,Participanti!$B$2:$H$49,2, FALSE)</f>
        <v>POPA RAZVAN</v>
      </c>
      <c r="D24" s="49">
        <f>VLOOKUP(B24,Participanti!$B$2:$H$49,3, FALSE)</f>
        <v>0</v>
      </c>
      <c r="E24" s="49">
        <f>VLOOKUP(B24,Participanti!$B$2:$H$49,7, FALSE)</f>
        <v>0</v>
      </c>
      <c r="F24" s="49">
        <f>VLOOKUP(B24,Participanti!$B$2:$H$49,5, FALSE)</f>
        <v>0</v>
      </c>
      <c r="G24" s="49">
        <f>VLOOKUP(B24,Participanti!$B$2:$H$49,6, FALSE)</f>
        <v>0</v>
      </c>
      <c r="H24" s="49" t="s">
        <v>88</v>
      </c>
      <c r="I24" s="66">
        <v>0.65555555555555556</v>
      </c>
      <c r="J24" s="66">
        <v>0.65628634259259255</v>
      </c>
      <c r="K24" s="67">
        <v>10</v>
      </c>
      <c r="L24" s="66">
        <v>1.1574074074074073E-4</v>
      </c>
      <c r="M24" s="68">
        <f t="shared" si="0"/>
        <v>7.307870370369951E-4</v>
      </c>
      <c r="N24" s="68">
        <f t="shared" si="1"/>
        <v>8.4652777777773579E-4</v>
      </c>
    </row>
    <row r="25" spans="1:14">
      <c r="A25" s="49">
        <v>17</v>
      </c>
      <c r="B25" s="51" t="s">
        <v>142</v>
      </c>
      <c r="C25" s="49" t="str">
        <f>VLOOKUP(B25,Participanti!$B$2:$H$49,2, FALSE)</f>
        <v>BOTEZ VASILE SORIN</v>
      </c>
      <c r="D25" s="49" t="str">
        <f>VLOOKUP(B25,Participanti!$B$2:$H$49,3, FALSE)</f>
        <v>KREMSMUELLER</v>
      </c>
      <c r="E25" s="49">
        <f>VLOOKUP(B25,Participanti!$B$2:$H$49,7, FALSE)</f>
        <v>0</v>
      </c>
      <c r="F25" s="49" t="str">
        <f>VLOOKUP(B25,Participanti!$B$2:$H$49,5, FALSE)</f>
        <v>Debutanti</v>
      </c>
      <c r="G25" s="49" t="str">
        <f>VLOOKUP(B25,Participanti!$B$2:$H$49,6, FALSE)</f>
        <v>D2</v>
      </c>
      <c r="H25" s="49" t="s">
        <v>88</v>
      </c>
      <c r="I25" s="66">
        <v>0.6430555555555556</v>
      </c>
      <c r="J25" s="66">
        <v>0.64390034722222222</v>
      </c>
      <c r="K25" s="67">
        <v>0</v>
      </c>
      <c r="L25" s="66">
        <v>0</v>
      </c>
      <c r="M25" s="68">
        <f t="shared" si="0"/>
        <v>8.447916666666222E-4</v>
      </c>
      <c r="N25" s="68">
        <f t="shared" si="1"/>
        <v>8.447916666666222E-4</v>
      </c>
    </row>
    <row r="26" spans="1:14">
      <c r="A26" s="49">
        <v>18</v>
      </c>
      <c r="B26" s="51" t="s">
        <v>134</v>
      </c>
      <c r="C26" s="49" t="str">
        <f>VLOOKUP(B26,Participanti!$B$2:$H$49,2, FALSE)</f>
        <v>ALEXANDRESCU DORIN</v>
      </c>
      <c r="D26" s="49" t="str">
        <f>VLOOKUP(B26,Participanti!$B$2:$H$49,3, FALSE)</f>
        <v>OLD RALY TEAM</v>
      </c>
      <c r="E26" s="49">
        <f>VLOOKUP(B26,Participanti!$B$2:$H$49,7, FALSE)</f>
        <v>0</v>
      </c>
      <c r="F26" s="49">
        <f>VLOOKUP(B26,Participanti!$B$2:$H$49,5, FALSE)</f>
        <v>0</v>
      </c>
      <c r="G26" s="49">
        <f>VLOOKUP(B26,Participanti!$B$2:$H$49,6, FALSE)</f>
        <v>0</v>
      </c>
      <c r="H26" s="49" t="s">
        <v>88</v>
      </c>
      <c r="I26" s="66">
        <v>0.63958333333333328</v>
      </c>
      <c r="J26" s="66">
        <v>0.64042453703703706</v>
      </c>
      <c r="K26" s="67">
        <v>0</v>
      </c>
      <c r="L26" s="66">
        <v>0</v>
      </c>
      <c r="M26" s="68">
        <f t="shared" si="0"/>
        <v>8.4120370370377451E-4</v>
      </c>
      <c r="N26" s="68">
        <f t="shared" si="1"/>
        <v>8.4120370370377451E-4</v>
      </c>
    </row>
    <row r="27" spans="1:14">
      <c r="A27" s="49">
        <v>19</v>
      </c>
      <c r="B27" s="51" t="s">
        <v>68</v>
      </c>
      <c r="C27" s="49" t="str">
        <f>VLOOKUP(B27,Participanti!$B$2:$H$49,2, FALSE)</f>
        <v>TUDORA DAMIAN</v>
      </c>
      <c r="D27" s="49" t="str">
        <f>VLOOKUP(B27,Participanti!$B$2:$H$49,3, FALSE)</f>
        <v>WILLI MSPORT</v>
      </c>
      <c r="E27" s="49">
        <f>VLOOKUP(B27,Participanti!$B$2:$H$49,7, FALSE)</f>
        <v>0</v>
      </c>
      <c r="F27" s="49" t="str">
        <f>VLOOKUP(B27,Participanti!$B$2:$H$49,5, FALSE)</f>
        <v>Debutanti</v>
      </c>
      <c r="G27" s="49" t="str">
        <f>VLOOKUP(B27,Participanti!$B$2:$H$49,6, FALSE)</f>
        <v>D1</v>
      </c>
      <c r="H27" s="49" t="s">
        <v>88</v>
      </c>
      <c r="I27" s="66">
        <v>0.63680555555555551</v>
      </c>
      <c r="J27" s="66">
        <v>0.63752881944444451</v>
      </c>
      <c r="K27" s="67">
        <v>10</v>
      </c>
      <c r="L27" s="66">
        <v>1.1574074074074073E-4</v>
      </c>
      <c r="M27" s="68">
        <f t="shared" si="0"/>
        <v>7.2326388888899196E-4</v>
      </c>
      <c r="N27" s="68">
        <f t="shared" si="1"/>
        <v>8.3900462962973265E-4</v>
      </c>
    </row>
    <row r="28" spans="1:14">
      <c r="A28" s="49">
        <v>20</v>
      </c>
      <c r="B28" s="51" t="s">
        <v>174</v>
      </c>
      <c r="C28" s="49" t="str">
        <f>VLOOKUP(B28,Participanti!$B$2:$H$49,2, FALSE)</f>
        <v>ALEXANDRESCU MIHAI</v>
      </c>
      <c r="D28" s="49">
        <f>VLOOKUP(B28,Participanti!$B$2:$H$49,3, FALSE)</f>
        <v>0</v>
      </c>
      <c r="E28" s="49">
        <f>VLOOKUP(B28,Participanti!$B$2:$H$49,7, FALSE)</f>
        <v>0</v>
      </c>
      <c r="F28" s="49">
        <f>VLOOKUP(B28,Participanti!$B$2:$H$49,5, FALSE)</f>
        <v>0</v>
      </c>
      <c r="G28" s="49">
        <f>VLOOKUP(B28,Participanti!$B$2:$H$49,6, FALSE)</f>
        <v>0</v>
      </c>
      <c r="H28" s="49" t="s">
        <v>88</v>
      </c>
      <c r="I28" s="66">
        <v>0.66388888888888886</v>
      </c>
      <c r="J28" s="66">
        <v>0.66472071759259255</v>
      </c>
      <c r="K28" s="67">
        <v>0</v>
      </c>
      <c r="L28" s="66">
        <v>0</v>
      </c>
      <c r="M28" s="68">
        <f t="shared" si="0"/>
        <v>8.3182870370368533E-4</v>
      </c>
      <c r="N28" s="68">
        <f t="shared" si="1"/>
        <v>8.3182870370368533E-4</v>
      </c>
    </row>
    <row r="29" spans="1:14">
      <c r="A29" s="49">
        <v>21</v>
      </c>
      <c r="B29" s="51" t="s">
        <v>172</v>
      </c>
      <c r="C29" s="49" t="str">
        <f>VLOOKUP(B29,Participanti!$B$2:$H$49,2, FALSE)</f>
        <v>TOMA CEZAR MARIUS</v>
      </c>
      <c r="D29" s="49" t="str">
        <f>VLOOKUP(B29,Participanti!$B$2:$H$49,3, FALSE)</f>
        <v>WILLI MSPORT</v>
      </c>
      <c r="E29" s="49">
        <f>VLOOKUP(B29,Participanti!$B$2:$H$49,7, FALSE)</f>
        <v>0</v>
      </c>
      <c r="F29" s="49" t="str">
        <f>VLOOKUP(B29,Participanti!$B$2:$H$49,5, FALSE)</f>
        <v>Juniori</v>
      </c>
      <c r="G29" s="49" t="str">
        <f>VLOOKUP(B29,Participanti!$B$2:$H$49,6, FALSE)</f>
        <v>JUNIORI</v>
      </c>
      <c r="H29" s="49" t="s">
        <v>88</v>
      </c>
      <c r="I29" s="66">
        <v>0.65486111111111112</v>
      </c>
      <c r="J29" s="66">
        <v>0.65568599537037031</v>
      </c>
      <c r="K29" s="67">
        <v>0</v>
      </c>
      <c r="L29" s="66">
        <v>0</v>
      </c>
      <c r="M29" s="68">
        <f t="shared" si="0"/>
        <v>8.248842592591954E-4</v>
      </c>
      <c r="N29" s="68">
        <f t="shared" si="1"/>
        <v>8.248842592591954E-4</v>
      </c>
    </row>
    <row r="30" spans="1:14">
      <c r="A30" s="49">
        <v>22</v>
      </c>
      <c r="B30" s="51" t="s">
        <v>81</v>
      </c>
      <c r="C30" s="49" t="str">
        <f>VLOOKUP(B30,Participanti!$B$2:$H$49,2, FALSE)</f>
        <v>NICIOVICI PETRE-DAN</v>
      </c>
      <c r="D30" s="49">
        <f>VLOOKUP(B30,Participanti!$B$2:$H$49,3, FALSE)</f>
        <v>0</v>
      </c>
      <c r="E30" s="49">
        <f>VLOOKUP(B30,Participanti!$B$2:$H$49,7, FALSE)</f>
        <v>0</v>
      </c>
      <c r="F30" s="49">
        <f>VLOOKUP(B30,Participanti!$B$2:$H$49,5, FALSE)</f>
        <v>0</v>
      </c>
      <c r="G30" s="49">
        <f>VLOOKUP(B30,Participanti!$B$2:$H$49,6, FALSE)</f>
        <v>0</v>
      </c>
      <c r="H30" s="49" t="s">
        <v>88</v>
      </c>
      <c r="I30" s="66">
        <v>0.66875000000000007</v>
      </c>
      <c r="J30" s="99">
        <v>0.66956377314814819</v>
      </c>
      <c r="K30" s="67">
        <v>0</v>
      </c>
      <c r="L30" s="66">
        <v>0</v>
      </c>
      <c r="M30" s="68">
        <f t="shared" si="0"/>
        <v>8.1377314814812252E-4</v>
      </c>
      <c r="N30" s="68">
        <f t="shared" si="1"/>
        <v>8.1377314814812252E-4</v>
      </c>
    </row>
    <row r="31" spans="1:14">
      <c r="A31" s="49">
        <v>23</v>
      </c>
      <c r="B31" s="51" t="s">
        <v>74</v>
      </c>
      <c r="C31" s="49" t="str">
        <f>VLOOKUP(B31,Participanti!$B$2:$H$49,2, FALSE)</f>
        <v>TUDORACHE CALIN</v>
      </c>
      <c r="D31" s="49">
        <f>VLOOKUP(B31,Participanti!$B$2:$H$49,3, FALSE)</f>
        <v>0</v>
      </c>
      <c r="E31" s="49">
        <f>VLOOKUP(B31,Participanti!$B$2:$H$49,7, FALSE)</f>
        <v>0</v>
      </c>
      <c r="F31" s="49" t="str">
        <f>VLOOKUP(B31,Participanti!$B$2:$H$49,5, FALSE)</f>
        <v>Debutanti</v>
      </c>
      <c r="G31" s="49" t="str">
        <f>VLOOKUP(B31,Participanti!$B$2:$H$49,6, FALSE)</f>
        <v>D1</v>
      </c>
      <c r="H31" s="49" t="s">
        <v>88</v>
      </c>
      <c r="I31" s="66">
        <v>0.6479166666666667</v>
      </c>
      <c r="J31" s="66">
        <v>0.64872314814814813</v>
      </c>
      <c r="K31" s="67">
        <v>0</v>
      </c>
      <c r="L31" s="66">
        <v>0</v>
      </c>
      <c r="M31" s="68">
        <f t="shared" si="0"/>
        <v>8.0648148148143584E-4</v>
      </c>
      <c r="N31" s="68">
        <f t="shared" si="1"/>
        <v>8.0648148148143584E-4</v>
      </c>
    </row>
    <row r="32" spans="1:14">
      <c r="A32" s="49">
        <v>24</v>
      </c>
      <c r="B32" s="51" t="s">
        <v>164</v>
      </c>
      <c r="C32" s="49" t="str">
        <f>VLOOKUP(B32,Participanti!$B$2:$H$49,2, FALSE)</f>
        <v>TRIFONESCU DRAGOS-VIOREL</v>
      </c>
      <c r="D32" s="49">
        <f>VLOOKUP(B32,Participanti!$B$2:$H$49,3, FALSE)</f>
        <v>0</v>
      </c>
      <c r="E32" s="49">
        <f>VLOOKUP(B32,Participanti!$B$2:$H$49,7, FALSE)</f>
        <v>89</v>
      </c>
      <c r="F32" s="49" t="str">
        <f>VLOOKUP(B32,Participanti!$B$2:$H$49,5, FALSE)</f>
        <v>Avansati</v>
      </c>
      <c r="G32" s="49" t="str">
        <f>VLOOKUP(B32,Participanti!$B$2:$H$49,6, FALSE)</f>
        <v>A2</v>
      </c>
      <c r="H32" s="49" t="s">
        <v>88</v>
      </c>
      <c r="I32" s="66">
        <v>0.65763888888888888</v>
      </c>
      <c r="J32" s="66">
        <v>0.6584230324074074</v>
      </c>
      <c r="K32" s="67">
        <v>0</v>
      </c>
      <c r="L32" s="66">
        <v>0</v>
      </c>
      <c r="M32" s="68">
        <f t="shared" si="0"/>
        <v>7.8414351851852082E-4</v>
      </c>
      <c r="N32" s="68">
        <f t="shared" si="1"/>
        <v>7.8414351851852082E-4</v>
      </c>
    </row>
    <row r="33" spans="1:15">
      <c r="A33" s="49">
        <v>3</v>
      </c>
      <c r="B33" s="51" t="s">
        <v>62</v>
      </c>
      <c r="C33" s="49" t="str">
        <f>VLOOKUP(B33,Participanti!$B$2:$H$49,2, FALSE)</f>
        <v>ANTON BIANCA</v>
      </c>
      <c r="D33" s="49" t="str">
        <f>VLOOKUP(B33,Participanti!$B$2:$H$49,3, FALSE)</f>
        <v>WILLI MSPORT</v>
      </c>
      <c r="E33" s="49">
        <f>VLOOKUP(B33,Participanti!$B$2:$H$49,7, FALSE)</f>
        <v>7</v>
      </c>
      <c r="F33" s="49" t="str">
        <f>VLOOKUP(B33,Participanti!$B$2:$H$49,5, FALSE)</f>
        <v>Juniori</v>
      </c>
      <c r="G33" s="49" t="str">
        <f>VLOOKUP(B33,Participanti!$B$2:$H$49,6, FALSE)</f>
        <v>JUNIORI</v>
      </c>
      <c r="H33" s="49" t="s">
        <v>88</v>
      </c>
      <c r="I33" s="66">
        <v>0.66319444444444442</v>
      </c>
      <c r="J33" s="66">
        <v>0.66397025462962966</v>
      </c>
      <c r="K33" s="67">
        <v>0</v>
      </c>
      <c r="L33" s="66">
        <v>0</v>
      </c>
      <c r="M33" s="68">
        <f t="shared" si="0"/>
        <v>7.7581018518524392E-4</v>
      </c>
      <c r="N33" s="68">
        <f t="shared" si="1"/>
        <v>7.7581018518524392E-4</v>
      </c>
    </row>
    <row r="34" spans="1:15">
      <c r="A34" s="49">
        <v>4</v>
      </c>
      <c r="B34" s="51" t="s">
        <v>73</v>
      </c>
      <c r="C34" s="49" t="str">
        <f>VLOOKUP(B34,Participanti!$B$2:$H$49,2, FALSE)</f>
        <v>POPESCU TUDOR-CONSTANTIN</v>
      </c>
      <c r="D34" s="49">
        <f>VLOOKUP(B34,Participanti!$B$2:$H$49,3, FALSE)</f>
        <v>0</v>
      </c>
      <c r="E34" s="49">
        <f>VLOOKUP(B34,Participanti!$B$2:$H$49,7, FALSE)</f>
        <v>0</v>
      </c>
      <c r="F34" s="49" t="str">
        <f>VLOOKUP(B34,Participanti!$B$2:$H$49,5, FALSE)</f>
        <v>Avansati</v>
      </c>
      <c r="G34" s="49" t="str">
        <f>VLOOKUP(B34,Participanti!$B$2:$H$49,6, FALSE)</f>
        <v>A1</v>
      </c>
      <c r="H34" s="49" t="s">
        <v>88</v>
      </c>
      <c r="I34" s="66">
        <v>0.61319444444444449</v>
      </c>
      <c r="J34" s="66">
        <v>0.61395254629629636</v>
      </c>
      <c r="K34" s="67">
        <v>0</v>
      </c>
      <c r="L34" s="66">
        <v>0</v>
      </c>
      <c r="M34" s="68">
        <f t="shared" si="0"/>
        <v>7.5810185185187784E-4</v>
      </c>
      <c r="N34" s="68">
        <f t="shared" si="1"/>
        <v>7.5810185185187784E-4</v>
      </c>
    </row>
    <row r="35" spans="1:15">
      <c r="A35" s="49">
        <v>5</v>
      </c>
      <c r="B35" s="51" t="s">
        <v>166</v>
      </c>
      <c r="C35" s="49" t="str">
        <f>VLOOKUP(B35,Participanti!$B$2:$H$49,2, FALSE)</f>
        <v>PAUL AUGUSTIN BOGDAN</v>
      </c>
      <c r="D35" s="49">
        <f>VLOOKUP(B35,Participanti!$B$2:$H$49,3, FALSE)</f>
        <v>0</v>
      </c>
      <c r="E35" s="49">
        <f>VLOOKUP(B35,Participanti!$B$2:$H$49,7, FALSE)</f>
        <v>0</v>
      </c>
      <c r="F35" s="49" t="str">
        <f>VLOOKUP(B35,Participanti!$B$2:$H$49,5, FALSE)</f>
        <v>Debutanti</v>
      </c>
      <c r="G35" s="49" t="str">
        <f>VLOOKUP(B35,Participanti!$B$2:$H$49,6, FALSE)</f>
        <v>D2</v>
      </c>
      <c r="H35" s="49" t="s">
        <v>88</v>
      </c>
      <c r="I35" s="66">
        <v>0.62222222222222223</v>
      </c>
      <c r="J35" s="66">
        <v>0.62297638888888895</v>
      </c>
      <c r="K35" s="67">
        <v>0</v>
      </c>
      <c r="L35" s="66">
        <v>0</v>
      </c>
      <c r="M35" s="68">
        <f t="shared" si="0"/>
        <v>7.5416666666672239E-4</v>
      </c>
      <c r="N35" s="68">
        <f t="shared" si="1"/>
        <v>7.5416666666672239E-4</v>
      </c>
    </row>
    <row r="36" spans="1:15">
      <c r="A36" s="49">
        <v>6</v>
      </c>
      <c r="B36" s="51" t="s">
        <v>131</v>
      </c>
      <c r="C36" s="49" t="str">
        <f>VLOOKUP(B36,Participanti!$B$2:$H$49,2, FALSE)</f>
        <v>SIMION DANIEL</v>
      </c>
      <c r="D36" s="49">
        <f>VLOOKUP(B36,Participanti!$B$2:$H$49,3, FALSE)</f>
        <v>0</v>
      </c>
      <c r="E36" s="49">
        <f>VLOOKUP(B36,Participanti!$B$2:$H$49,7, FALSE)</f>
        <v>0</v>
      </c>
      <c r="F36" s="49" t="str">
        <f>VLOOKUP(B36,Participanti!$B$2:$H$49,5, FALSE)</f>
        <v>Debutanti</v>
      </c>
      <c r="G36" s="49" t="str">
        <f>VLOOKUP(B36,Participanti!$B$2:$H$49,6, FALSE)</f>
        <v>D1</v>
      </c>
      <c r="H36" s="49" t="s">
        <v>88</v>
      </c>
      <c r="I36" s="66">
        <v>0.61805555555555558</v>
      </c>
      <c r="J36" s="66">
        <v>0.6188065972222222</v>
      </c>
      <c r="K36" s="67">
        <v>0</v>
      </c>
      <c r="L36" s="66">
        <v>0</v>
      </c>
      <c r="M36" s="68">
        <f t="shared" si="0"/>
        <v>7.5104166666661865E-4</v>
      </c>
      <c r="N36" s="68">
        <f t="shared" si="1"/>
        <v>7.5104166666661865E-4</v>
      </c>
    </row>
    <row r="37" spans="1:15">
      <c r="A37" s="49">
        <v>7</v>
      </c>
      <c r="B37" s="51" t="s">
        <v>60</v>
      </c>
      <c r="C37" s="49" t="str">
        <f>VLOOKUP(B37,Participanti!$B$2:$H$49,2, FALSE)</f>
        <v>MUSCALOIU FLORIN</v>
      </c>
      <c r="D37" s="49">
        <f>VLOOKUP(B37,Participanti!$B$2:$H$49,3, FALSE)</f>
        <v>0</v>
      </c>
      <c r="E37" s="49">
        <f>VLOOKUP(B37,Participanti!$B$2:$H$49,7, FALSE)</f>
        <v>0</v>
      </c>
      <c r="F37" s="49" t="str">
        <f>VLOOKUP(B37,Participanti!$B$2:$H$49,5, FALSE)</f>
        <v>Avansati</v>
      </c>
      <c r="G37" s="49" t="str">
        <f>VLOOKUP(B37,Participanti!$B$2:$H$49,6, FALSE)</f>
        <v>A2</v>
      </c>
      <c r="H37" s="49" t="s">
        <v>88</v>
      </c>
      <c r="I37" s="66">
        <v>0.62708333333333333</v>
      </c>
      <c r="J37" s="66">
        <v>0.62783379629629632</v>
      </c>
      <c r="K37" s="67">
        <v>0</v>
      </c>
      <c r="L37" s="66">
        <v>0</v>
      </c>
      <c r="M37" s="68">
        <f t="shared" si="0"/>
        <v>7.5046296296299442E-4</v>
      </c>
      <c r="N37" s="68">
        <f t="shared" si="1"/>
        <v>7.5046296296299442E-4</v>
      </c>
    </row>
    <row r="38" spans="1:15">
      <c r="A38" s="49">
        <v>8</v>
      </c>
      <c r="B38" s="51" t="s">
        <v>157</v>
      </c>
      <c r="C38" s="49" t="str">
        <f>VLOOKUP(B38,Participanti!$B$2:$H$49,2, FALSE)</f>
        <v>SOLCAN STEFAN</v>
      </c>
      <c r="D38" s="49">
        <f>VLOOKUP(B38,Participanti!$B$2:$H$49,3, FALSE)</f>
        <v>0</v>
      </c>
      <c r="E38" s="49">
        <f>VLOOKUP(B38,Participanti!$B$2:$H$49,7, FALSE)</f>
        <v>0</v>
      </c>
      <c r="F38" s="49" t="str">
        <f>VLOOKUP(B38,Participanti!$B$2:$H$49,5, FALSE)</f>
        <v>Debutanti</v>
      </c>
      <c r="G38" s="49" t="str">
        <f>VLOOKUP(B38,Participanti!$B$2:$H$49,6, FALSE)</f>
        <v>D1</v>
      </c>
      <c r="H38" s="49" t="s">
        <v>88</v>
      </c>
      <c r="I38" s="66">
        <v>0.65416666666666667</v>
      </c>
      <c r="J38" s="66">
        <v>0.65491400462962968</v>
      </c>
      <c r="K38" s="67">
        <v>0</v>
      </c>
      <c r="L38" s="66">
        <v>0</v>
      </c>
      <c r="M38" s="68">
        <f t="shared" si="0"/>
        <v>7.473379629630017E-4</v>
      </c>
      <c r="N38" s="68">
        <f t="shared" si="1"/>
        <v>7.473379629630017E-4</v>
      </c>
    </row>
    <row r="39" spans="1:15">
      <c r="A39" s="49">
        <v>9</v>
      </c>
      <c r="B39" s="51" t="s">
        <v>83</v>
      </c>
      <c r="C39" s="49" t="str">
        <f>VLOOKUP(B39,Participanti!$B$2:$H$49,2, FALSE)</f>
        <v>ZAHARIA ADRIAN</v>
      </c>
      <c r="D39" s="49">
        <f>VLOOKUP(B39,Participanti!$B$2:$H$49,3, FALSE)</f>
        <v>0</v>
      </c>
      <c r="E39" s="49">
        <f>VLOOKUP(B39,Participanti!$B$2:$H$49,7, FALSE)</f>
        <v>0</v>
      </c>
      <c r="F39" s="49" t="str">
        <f>VLOOKUP(B39,Participanti!$B$2:$H$49,5, FALSE)</f>
        <v>Avansati</v>
      </c>
      <c r="G39" s="49" t="str">
        <f>VLOOKUP(B39,Participanti!$B$2:$H$49,6, FALSE)</f>
        <v>A1</v>
      </c>
      <c r="H39" s="49" t="s">
        <v>88</v>
      </c>
      <c r="I39" s="66">
        <v>0.6166666666666667</v>
      </c>
      <c r="J39" s="66">
        <v>0.61740023148148149</v>
      </c>
      <c r="K39" s="67">
        <v>0</v>
      </c>
      <c r="L39" s="66">
        <v>0</v>
      </c>
      <c r="M39" s="68">
        <f t="shared" si="0"/>
        <v>7.3356481481479108E-4</v>
      </c>
      <c r="N39" s="68">
        <f t="shared" si="1"/>
        <v>7.3356481481479108E-4</v>
      </c>
    </row>
    <row r="40" spans="1:15">
      <c r="A40" s="49">
        <v>10</v>
      </c>
      <c r="B40" s="51" t="s">
        <v>149</v>
      </c>
      <c r="C40" s="49" t="str">
        <f>VLOOKUP(B40,Participanti!$B$2:$H$49,2, FALSE)</f>
        <v>STANCU ADRIAN-FLORIN</v>
      </c>
      <c r="D40" s="49">
        <f>VLOOKUP(B40,Participanti!$B$2:$H$49,3, FALSE)</f>
        <v>0</v>
      </c>
      <c r="E40" s="49">
        <f>VLOOKUP(B40,Participanti!$B$2:$H$49,7, FALSE)</f>
        <v>0</v>
      </c>
      <c r="F40" s="49" t="str">
        <f>VLOOKUP(B40,Participanti!$B$2:$H$49,5, FALSE)</f>
        <v>Debutanti</v>
      </c>
      <c r="G40" s="49" t="str">
        <f>VLOOKUP(B40,Participanti!$B$2:$H$49,6, FALSE)</f>
        <v>D2</v>
      </c>
      <c r="H40" s="49" t="s">
        <v>88</v>
      </c>
      <c r="I40" s="66">
        <v>0.63124999999999998</v>
      </c>
      <c r="J40" s="66">
        <v>0.63198020833333335</v>
      </c>
      <c r="K40" s="67">
        <v>0</v>
      </c>
      <c r="L40" s="66">
        <v>0</v>
      </c>
      <c r="M40" s="68">
        <f t="shared" si="0"/>
        <v>7.3020833333337087E-4</v>
      </c>
      <c r="N40" s="68">
        <f t="shared" si="1"/>
        <v>7.3020833333337087E-4</v>
      </c>
      <c r="O40" s="141"/>
    </row>
    <row r="41" spans="1:15">
      <c r="A41" s="49">
        <v>11</v>
      </c>
      <c r="B41" s="51" t="s">
        <v>57</v>
      </c>
      <c r="C41" s="49" t="str">
        <f>VLOOKUP(B41,Participanti!$B$2:$H$49,2, FALSE)</f>
        <v>ALEXANDRU IONEL</v>
      </c>
      <c r="D41" s="49" t="str">
        <f>VLOOKUP(B41,Participanti!$B$2:$H$49,3, FALSE)</f>
        <v>GT AUTO CLUB</v>
      </c>
      <c r="E41" s="49">
        <f>VLOOKUP(B41,Participanti!$B$2:$H$49,7, FALSE)</f>
        <v>0</v>
      </c>
      <c r="F41" s="49" t="str">
        <f>VLOOKUP(B41,Participanti!$B$2:$H$49,5, FALSE)</f>
        <v>Debutanti</v>
      </c>
      <c r="G41" s="49" t="str">
        <f>VLOOKUP(B41,Participanti!$B$2:$H$49,6, FALSE)</f>
        <v>D2</v>
      </c>
      <c r="H41" s="49" t="s">
        <v>88</v>
      </c>
      <c r="I41" s="66">
        <v>0.62152777777777779</v>
      </c>
      <c r="J41" s="66">
        <v>0.62225324074074073</v>
      </c>
      <c r="K41" s="67">
        <v>0</v>
      </c>
      <c r="L41" s="66">
        <v>0</v>
      </c>
      <c r="M41" s="68">
        <f t="shared" si="0"/>
        <v>7.2546296296294166E-4</v>
      </c>
      <c r="N41" s="68">
        <f t="shared" si="1"/>
        <v>7.2546296296294166E-4</v>
      </c>
    </row>
    <row r="42" spans="1:15">
      <c r="A42" s="49">
        <v>12</v>
      </c>
      <c r="B42" s="51" t="s">
        <v>109</v>
      </c>
      <c r="C42" s="49" t="str">
        <f>VLOOKUP(B42,Participanti!$B$2:$H$49,2, FALSE)</f>
        <v>CHESARU IONEL</v>
      </c>
      <c r="D42" s="49">
        <f>VLOOKUP(B42,Participanti!$B$2:$H$49,3, FALSE)</f>
        <v>0</v>
      </c>
      <c r="E42" s="49">
        <f>VLOOKUP(B42,Participanti!$B$2:$H$49,7, FALSE)</f>
        <v>0</v>
      </c>
      <c r="F42" s="49" t="str">
        <f>VLOOKUP(B42,Participanti!$B$2:$H$49,5, FALSE)</f>
        <v>Avansati</v>
      </c>
      <c r="G42" s="49" t="str">
        <f>VLOOKUP(B42,Participanti!$B$2:$H$49,6, FALSE)</f>
        <v>A1</v>
      </c>
      <c r="H42" s="49" t="s">
        <v>88</v>
      </c>
      <c r="I42" s="66">
        <v>0.65208333333333335</v>
      </c>
      <c r="J42" s="66">
        <v>0.6528077546296297</v>
      </c>
      <c r="K42" s="67">
        <v>0</v>
      </c>
      <c r="L42" s="66">
        <v>0</v>
      </c>
      <c r="M42" s="68">
        <f t="shared" si="0"/>
        <v>7.2442129629635144E-4</v>
      </c>
      <c r="N42" s="68">
        <f t="shared" si="1"/>
        <v>7.2442129629635144E-4</v>
      </c>
    </row>
    <row r="43" spans="1:15">
      <c r="A43" s="49">
        <v>13</v>
      </c>
      <c r="B43" s="51" t="s">
        <v>129</v>
      </c>
      <c r="C43" s="49" t="str">
        <f>VLOOKUP(B43,Participanti!$B$2:$H$49,2, FALSE)</f>
        <v>ZAMFIRESCU CORNEL</v>
      </c>
      <c r="D43" s="49">
        <f>VLOOKUP(B43,Participanti!$B$2:$H$49,3, FALSE)</f>
        <v>0</v>
      </c>
      <c r="E43" s="49">
        <f>VLOOKUP(B43,Participanti!$B$2:$H$49,7, FALSE)</f>
        <v>0</v>
      </c>
      <c r="F43" s="49" t="str">
        <f>VLOOKUP(B43,Participanti!$B$2:$H$49,5, FALSE)</f>
        <v>Debutanti</v>
      </c>
      <c r="G43" s="49" t="str">
        <f>VLOOKUP(B43,Participanti!$B$2:$H$49,6, FALSE)</f>
        <v>D1</v>
      </c>
      <c r="H43" s="49" t="s">
        <v>88</v>
      </c>
      <c r="I43" s="66">
        <v>0.65347222222222223</v>
      </c>
      <c r="J43" s="66">
        <v>0.65419548611111111</v>
      </c>
      <c r="K43" s="67">
        <v>0</v>
      </c>
      <c r="L43" s="66">
        <v>0</v>
      </c>
      <c r="M43" s="68">
        <f t="shared" si="0"/>
        <v>7.2326388888888093E-4</v>
      </c>
      <c r="N43" s="68">
        <f t="shared" si="1"/>
        <v>7.2326388888888093E-4</v>
      </c>
    </row>
    <row r="44" spans="1:15">
      <c r="A44" s="49">
        <v>14</v>
      </c>
      <c r="B44" s="51" t="s">
        <v>170</v>
      </c>
      <c r="C44" s="49" t="str">
        <f>VLOOKUP(B44,Participanti!$B$2:$H$49,2, FALSE)</f>
        <v>ALEXANDRU IONEL</v>
      </c>
      <c r="D44" s="49" t="str">
        <f>VLOOKUP(B44,Participanti!$B$2:$H$49,3, FALSE)</f>
        <v>GT AUTO CLUB</v>
      </c>
      <c r="E44" s="49">
        <f>VLOOKUP(B44,Participanti!$B$2:$H$49,7, FALSE)</f>
        <v>0</v>
      </c>
      <c r="F44" s="49">
        <f>VLOOKUP(B44,Participanti!$B$2:$H$49,5, FALSE)</f>
        <v>0</v>
      </c>
      <c r="G44" s="49">
        <f>VLOOKUP(B44,Participanti!$B$2:$H$49,6, FALSE)</f>
        <v>0</v>
      </c>
      <c r="H44" s="49" t="s">
        <v>88</v>
      </c>
      <c r="I44" s="66">
        <v>0.64444444444444449</v>
      </c>
      <c r="J44" s="66">
        <v>0.64516226851851854</v>
      </c>
      <c r="K44" s="67">
        <v>0</v>
      </c>
      <c r="L44" s="66">
        <v>0</v>
      </c>
      <c r="M44" s="68">
        <f t="shared" si="0"/>
        <v>7.1782407407405824E-4</v>
      </c>
      <c r="N44" s="68">
        <f t="shared" si="1"/>
        <v>7.1782407407405824E-4</v>
      </c>
    </row>
    <row r="45" spans="1:15">
      <c r="A45" s="49">
        <v>15</v>
      </c>
      <c r="B45" s="51" t="s">
        <v>56</v>
      </c>
      <c r="C45" s="49" t="str">
        <f>VLOOKUP(B45,Participanti!$B$2:$H$49,2, FALSE)</f>
        <v>ALEXANDRESCU MIHAI</v>
      </c>
      <c r="D45" s="49">
        <f>VLOOKUP(B45,Participanti!$B$2:$H$49,3, FALSE)</f>
        <v>0</v>
      </c>
      <c r="E45" s="49">
        <f>VLOOKUP(B45,Participanti!$B$2:$H$49,7, FALSE)</f>
        <v>0</v>
      </c>
      <c r="F45" s="49" t="str">
        <f>VLOOKUP(B45,Participanti!$B$2:$H$49,5, FALSE)</f>
        <v>Avansati</v>
      </c>
      <c r="G45" s="49" t="str">
        <f>VLOOKUP(B45,Participanti!$B$2:$H$49,6, FALSE)</f>
        <v>A1</v>
      </c>
      <c r="H45" s="49" t="s">
        <v>88</v>
      </c>
      <c r="I45" s="66">
        <v>0.62916666666666665</v>
      </c>
      <c r="J45" s="66">
        <v>0.62988344907407401</v>
      </c>
      <c r="K45" s="67">
        <v>0</v>
      </c>
      <c r="L45" s="66">
        <v>0</v>
      </c>
      <c r="M45" s="68">
        <f t="shared" si="0"/>
        <v>7.1678240740735699E-4</v>
      </c>
      <c r="N45" s="68">
        <f t="shared" si="1"/>
        <v>7.1678240740735699E-4</v>
      </c>
    </row>
    <row r="46" spans="1:15">
      <c r="A46" s="49">
        <v>16</v>
      </c>
      <c r="B46" s="51" t="s">
        <v>184</v>
      </c>
      <c r="C46" s="49" t="str">
        <f>VLOOKUP(B46,Participanti!$B$2:$H$49,2, FALSE)</f>
        <v>MIHIS CRIS ALEXANDRU</v>
      </c>
      <c r="D46" s="49">
        <f>VLOOKUP(B46,Participanti!$B$2:$H$49,3, FALSE)</f>
        <v>0</v>
      </c>
      <c r="E46" s="49">
        <f>VLOOKUP(B46,Participanti!$B$2:$H$49,7, FALSE)</f>
        <v>0</v>
      </c>
      <c r="F46" s="49" t="str">
        <f>VLOOKUP(B46,Participanti!$B$2:$H$49,5, FALSE)</f>
        <v>Debutanti</v>
      </c>
      <c r="G46" s="49" t="str">
        <f>VLOOKUP(B46,Participanti!$B$2:$H$49,6, FALSE)</f>
        <v>D1</v>
      </c>
      <c r="H46" s="49" t="s">
        <v>88</v>
      </c>
      <c r="I46" s="66">
        <v>0.66736111111111107</v>
      </c>
      <c r="J46" s="66">
        <v>0.66807407407407415</v>
      </c>
      <c r="K46" s="67">
        <v>0</v>
      </c>
      <c r="L46" s="66">
        <v>0</v>
      </c>
      <c r="M46" s="68">
        <f t="shared" si="0"/>
        <v>7.1296296296308181E-4</v>
      </c>
      <c r="N46" s="68">
        <f t="shared" si="1"/>
        <v>7.1296296296308181E-4</v>
      </c>
    </row>
    <row r="47" spans="1:15">
      <c r="A47" s="49">
        <v>17</v>
      </c>
      <c r="B47" s="51" t="s">
        <v>55</v>
      </c>
      <c r="C47" s="49" t="str">
        <f>VLOOKUP(B47,Participanti!$B$2:$H$49,2, FALSE)</f>
        <v>IONESCU ADRIAN</v>
      </c>
      <c r="D47" s="49" t="str">
        <f>VLOOKUP(B47,Participanti!$B$2:$H$49,3, FALSE)</f>
        <v>KREMSMUELLER</v>
      </c>
      <c r="E47" s="49">
        <f>VLOOKUP(B47,Participanti!$B$2:$H$49,7, FALSE)</f>
        <v>0</v>
      </c>
      <c r="F47" s="49" t="str">
        <f>VLOOKUP(B47,Participanti!$B$2:$H$49,5, FALSE)</f>
        <v>Debutanti</v>
      </c>
      <c r="G47" s="49" t="str">
        <f>VLOOKUP(B47,Participanti!$B$2:$H$49,6, FALSE)</f>
        <v>D1</v>
      </c>
      <c r="H47" s="49" t="s">
        <v>88</v>
      </c>
      <c r="I47" s="66">
        <v>0.65625</v>
      </c>
      <c r="J47" s="66">
        <v>0.6569628472222222</v>
      </c>
      <c r="K47" s="67">
        <v>0</v>
      </c>
      <c r="L47" s="66">
        <v>0</v>
      </c>
      <c r="M47" s="68">
        <f t="shared" si="0"/>
        <v>7.1284722222220154E-4</v>
      </c>
      <c r="N47" s="68">
        <f t="shared" si="1"/>
        <v>7.1284722222220154E-4</v>
      </c>
    </row>
    <row r="48" spans="1:15">
      <c r="A48" s="49">
        <v>18</v>
      </c>
      <c r="B48" s="51" t="s">
        <v>120</v>
      </c>
      <c r="C48" s="49" t="str">
        <f>VLOOKUP(B48,Participanti!$B$2:$H$49,2, FALSE)</f>
        <v>POPA RAZVAN</v>
      </c>
      <c r="D48" s="49">
        <f>VLOOKUP(B48,Participanti!$B$2:$H$49,3, FALSE)</f>
        <v>0</v>
      </c>
      <c r="E48" s="49">
        <f>VLOOKUP(B48,Participanti!$B$2:$H$49,7, FALSE)</f>
        <v>0</v>
      </c>
      <c r="F48" s="49" t="str">
        <f>VLOOKUP(B48,Participanti!$B$2:$H$49,5, FALSE)</f>
        <v>Avansati</v>
      </c>
      <c r="G48" s="49" t="str">
        <f>VLOOKUP(B48,Participanti!$B$2:$H$49,6, FALSE)</f>
        <v>A1</v>
      </c>
      <c r="H48" s="49" t="s">
        <v>88</v>
      </c>
      <c r="I48" s="66">
        <v>0.65972222222222221</v>
      </c>
      <c r="J48" s="66">
        <v>0.66043009259259267</v>
      </c>
      <c r="K48" s="67">
        <v>0</v>
      </c>
      <c r="L48" s="66">
        <v>0</v>
      </c>
      <c r="M48" s="68">
        <f t="shared" si="0"/>
        <v>7.0787037037045586E-4</v>
      </c>
      <c r="N48" s="68">
        <f t="shared" si="1"/>
        <v>7.0787037037045586E-4</v>
      </c>
    </row>
    <row r="49" spans="1:14">
      <c r="A49" s="49">
        <v>19</v>
      </c>
      <c r="B49" s="51" t="s">
        <v>175</v>
      </c>
      <c r="C49" s="49" t="str">
        <f>VLOOKUP(B49,Participanti!$B$2:$H$49,2, FALSE)</f>
        <v>GHEORHE RADU</v>
      </c>
      <c r="D49" s="49" t="str">
        <f>VLOOKUP(B49,Participanti!$B$2:$H$49,3, FALSE)</f>
        <v>GT AUTO CLUB</v>
      </c>
      <c r="E49" s="49">
        <f>VLOOKUP(B49,Participanti!$B$2:$H$49,7, FALSE)</f>
        <v>0</v>
      </c>
      <c r="F49" s="49">
        <f>VLOOKUP(B49,Participanti!$B$2:$H$49,5, FALSE)</f>
        <v>0</v>
      </c>
      <c r="G49" s="49">
        <f>VLOOKUP(B49,Participanti!$B$2:$H$49,6, FALSE)</f>
        <v>0</v>
      </c>
      <c r="H49" s="49" t="s">
        <v>88</v>
      </c>
      <c r="I49" s="66">
        <v>0.64513888888888882</v>
      </c>
      <c r="J49" s="66">
        <v>0.64583877314814819</v>
      </c>
      <c r="K49" s="67">
        <v>0</v>
      </c>
      <c r="L49" s="66">
        <v>0</v>
      </c>
      <c r="M49" s="68">
        <f t="shared" si="0"/>
        <v>6.998842592593757E-4</v>
      </c>
      <c r="N49" s="68">
        <f t="shared" si="1"/>
        <v>6.998842592593757E-4</v>
      </c>
    </row>
    <row r="50" spans="1:14">
      <c r="A50" s="49">
        <v>20</v>
      </c>
      <c r="B50" s="51" t="s">
        <v>116</v>
      </c>
      <c r="C50" s="49" t="str">
        <f>VLOOKUP(B50,Participanti!$B$2:$H$49,2, FALSE)</f>
        <v>ALEXANDRESCU MIHAI</v>
      </c>
      <c r="D50" s="49">
        <f>VLOOKUP(B50,Participanti!$B$2:$H$49,3, FALSE)</f>
        <v>0</v>
      </c>
      <c r="E50" s="49">
        <f>VLOOKUP(B50,Participanti!$B$2:$H$49,7, FALSE)</f>
        <v>0</v>
      </c>
      <c r="F50" s="49" t="str">
        <f>VLOOKUP(B50,Participanti!$B$2:$H$49,5, FALSE)</f>
        <v>Avansati</v>
      </c>
      <c r="G50" s="49" t="str">
        <f>VLOOKUP(B50,Participanti!$B$2:$H$49,6, FALSE)</f>
        <v>A2</v>
      </c>
      <c r="H50" s="49" t="s">
        <v>88</v>
      </c>
      <c r="I50" s="66">
        <v>0.67013888888888884</v>
      </c>
      <c r="J50" s="66">
        <v>0.67083402777777768</v>
      </c>
      <c r="K50" s="67">
        <v>0</v>
      </c>
      <c r="L50" s="66">
        <v>0</v>
      </c>
      <c r="M50" s="68">
        <f t="shared" si="0"/>
        <v>6.9513888888883546E-4</v>
      </c>
      <c r="N50" s="68">
        <f t="shared" si="1"/>
        <v>6.9513888888883546E-4</v>
      </c>
    </row>
    <row r="51" spans="1:14">
      <c r="A51" s="49">
        <v>21</v>
      </c>
      <c r="B51" s="51" t="s">
        <v>70</v>
      </c>
      <c r="C51" s="49" t="str">
        <f>VLOOKUP(B51,Participanti!$B$2:$H$49,2, FALSE)</f>
        <v>BURDUCEL ADRIAN IONUT</v>
      </c>
      <c r="D51" s="49">
        <f>VLOOKUP(B51,Participanti!$B$2:$H$49,3, FALSE)</f>
        <v>0</v>
      </c>
      <c r="E51" s="49">
        <f>VLOOKUP(B51,Participanti!$B$2:$H$49,7, FALSE)</f>
        <v>0</v>
      </c>
      <c r="F51" s="49" t="str">
        <f>VLOOKUP(B51,Participanti!$B$2:$H$49,5, FALSE)</f>
        <v>Juniori</v>
      </c>
      <c r="G51" s="49" t="str">
        <f>VLOOKUP(B51,Participanti!$B$2:$H$49,6, FALSE)</f>
        <v>JUNIORI</v>
      </c>
      <c r="H51" s="49" t="s">
        <v>88</v>
      </c>
      <c r="I51" s="66">
        <v>0.61388888888888882</v>
      </c>
      <c r="J51" s="66">
        <v>0.61457581018518515</v>
      </c>
      <c r="K51" s="67">
        <v>0</v>
      </c>
      <c r="L51" s="66">
        <v>0</v>
      </c>
      <c r="M51" s="68">
        <f t="shared" si="0"/>
        <v>6.8692129629632781E-4</v>
      </c>
      <c r="N51" s="68">
        <f t="shared" si="1"/>
        <v>6.8692129629632781E-4</v>
      </c>
    </row>
    <row r="52" spans="1:14">
      <c r="A52" s="49">
        <v>22</v>
      </c>
      <c r="B52" s="51" t="s">
        <v>65</v>
      </c>
      <c r="C52" s="49" t="str">
        <f>VLOOKUP(B52,Participanti!$B$2:$H$49,2, FALSE)</f>
        <v>GHEORGHE HORIA</v>
      </c>
      <c r="D52" s="49" t="str">
        <f>VLOOKUP(B52,Participanti!$B$2:$H$49,3, FALSE)</f>
        <v>GT AUTO CLUB</v>
      </c>
      <c r="E52" s="49">
        <f>VLOOKUP(B52,Participanti!$B$2:$H$49,7, FALSE)</f>
        <v>0</v>
      </c>
      <c r="F52" s="49" t="str">
        <f>VLOOKUP(B52,Participanti!$B$2:$H$49,5, FALSE)</f>
        <v>Juniori</v>
      </c>
      <c r="G52" s="49" t="str">
        <f>VLOOKUP(B52,Participanti!$B$2:$H$49,6, FALSE)</f>
        <v>JUNIORI</v>
      </c>
      <c r="H52" s="49" t="s">
        <v>88</v>
      </c>
      <c r="I52" s="66">
        <v>0.61944444444444446</v>
      </c>
      <c r="J52" s="66">
        <v>0.62012893518518519</v>
      </c>
      <c r="K52" s="67">
        <v>0</v>
      </c>
      <c r="L52" s="66">
        <v>0</v>
      </c>
      <c r="M52" s="68">
        <f t="shared" si="0"/>
        <v>6.8449074074072858E-4</v>
      </c>
      <c r="N52" s="68">
        <f t="shared" si="1"/>
        <v>6.8449074074072858E-4</v>
      </c>
    </row>
    <row r="53" spans="1:14">
      <c r="A53" s="49">
        <v>46</v>
      </c>
      <c r="B53" s="51" t="s">
        <v>138</v>
      </c>
      <c r="C53" s="49" t="str">
        <f>VLOOKUP(B53,Participanti!$B$2:$H$49,2, FALSE)</f>
        <v>SZENE RAUL</v>
      </c>
      <c r="D53" s="49" t="str">
        <f>VLOOKUP(B53,Participanti!$B$2:$H$49,3, FALSE)</f>
        <v>KREMSMUELLER</v>
      </c>
      <c r="E53" s="49">
        <f>VLOOKUP(B53,Participanti!$B$2:$H$49,7, FALSE)</f>
        <v>0</v>
      </c>
      <c r="F53" s="49" t="str">
        <f>VLOOKUP(B53,Participanti!$B$2:$H$49,5, FALSE)</f>
        <v>Avansati</v>
      </c>
      <c r="G53" s="49" t="str">
        <f>VLOOKUP(B53,Participanti!$B$2:$H$49,6, FALSE)</f>
        <v>A2</v>
      </c>
      <c r="H53" s="49" t="s">
        <v>88</v>
      </c>
      <c r="I53" s="66">
        <v>0.62013888888888891</v>
      </c>
      <c r="J53" s="66">
        <v>0.6208076388888889</v>
      </c>
      <c r="K53" s="67">
        <v>0</v>
      </c>
      <c r="L53" s="66">
        <v>0</v>
      </c>
      <c r="M53" s="68">
        <f t="shared" si="0"/>
        <v>6.6874999999999574E-4</v>
      </c>
      <c r="N53" s="68">
        <f t="shared" si="1"/>
        <v>6.6874999999999574E-4</v>
      </c>
    </row>
    <row r="54" spans="1:14">
      <c r="A54" s="49">
        <v>2</v>
      </c>
      <c r="B54" s="51" t="s">
        <v>151</v>
      </c>
      <c r="C54" s="49" t="str">
        <f>VLOOKUP(B54,Participanti!$B$2:$H$49,2, FALSE)</f>
        <v>NICOLE SERGIU</v>
      </c>
      <c r="D54" s="49" t="str">
        <f>VLOOKUP(B54,Participanti!$B$2:$H$49,3, FALSE)</f>
        <v>WILLI MSPORT</v>
      </c>
      <c r="E54" s="49">
        <f>VLOOKUP(B54,Participanti!$B$2:$H$49,7, FALSE)</f>
        <v>0</v>
      </c>
      <c r="F54" s="49" t="str">
        <f>VLOOKUP(B54,Participanti!$B$2:$H$49,5, FALSE)</f>
        <v>Debutanti</v>
      </c>
      <c r="G54" s="49" t="str">
        <f>VLOOKUP(B54,Participanti!$B$2:$H$49,6, FALSE)</f>
        <v>D1</v>
      </c>
      <c r="H54" s="49" t="s">
        <v>88</v>
      </c>
      <c r="I54" s="66">
        <v>0.63541666666666663</v>
      </c>
      <c r="J54" s="66">
        <v>0.63607673611111115</v>
      </c>
      <c r="K54" s="67">
        <v>0</v>
      </c>
      <c r="L54" s="66">
        <v>0</v>
      </c>
      <c r="M54" s="68">
        <f t="shared" si="0"/>
        <v>6.6006944444452209E-4</v>
      </c>
      <c r="N54" s="68">
        <f t="shared" si="1"/>
        <v>6.6006944444452209E-4</v>
      </c>
    </row>
    <row r="55" spans="1:14">
      <c r="A55" s="49">
        <v>45</v>
      </c>
      <c r="B55" s="51" t="s">
        <v>185</v>
      </c>
      <c r="C55" s="49" t="str">
        <f>VLOOKUP(B55,Participanti!$B$2:$H$49,2, FALSE)</f>
        <v>CIUHULESCU ROXANA</v>
      </c>
      <c r="D55" s="49">
        <f>VLOOKUP(B55,Participanti!$B$2:$H$49,3, FALSE)</f>
        <v>0</v>
      </c>
      <c r="E55" s="49">
        <f>VLOOKUP(B55,Participanti!$B$2:$H$49,7, FALSE)</f>
        <v>0</v>
      </c>
      <c r="F55" s="49" t="str">
        <f>VLOOKUP(B55,Participanti!$B$2:$H$49,5, FALSE)</f>
        <v>Debutanti</v>
      </c>
      <c r="G55" s="49" t="str">
        <f>VLOOKUP(B55,Participanti!$B$2:$H$49,6, FALSE)</f>
        <v>D1</v>
      </c>
      <c r="H55" s="49" t="s">
        <v>48</v>
      </c>
      <c r="I55" s="66">
        <v>0</v>
      </c>
      <c r="J55" s="66">
        <v>0</v>
      </c>
      <c r="K55" s="67">
        <v>0</v>
      </c>
      <c r="L55" s="66">
        <v>4.0972222222222222E-2</v>
      </c>
      <c r="M55" s="68">
        <f t="shared" si="0"/>
        <v>0</v>
      </c>
      <c r="N55" s="68">
        <f t="shared" si="1"/>
        <v>4.0972222222222222E-2</v>
      </c>
    </row>
    <row r="56" spans="1:14">
      <c r="A56" s="49">
        <v>45</v>
      </c>
      <c r="B56" s="51" t="s">
        <v>181</v>
      </c>
      <c r="C56" s="49" t="str">
        <f>VLOOKUP(B56,Participanti!$B$2:$H$49,2, FALSE)</f>
        <v>NAN GEORGE COSTEL</v>
      </c>
      <c r="D56" s="49" t="str">
        <f>VLOOKUP(B56,Participanti!$B$2:$H$49,3, FALSE)</f>
        <v>KREMSMUELLER</v>
      </c>
      <c r="E56" s="49">
        <f>VLOOKUP(B56,Participanti!$B$2:$H$49,7, FALSE)</f>
        <v>0</v>
      </c>
      <c r="F56" s="49" t="str">
        <f>VLOOKUP(B56,Participanti!$B$2:$H$49,5, FALSE)</f>
        <v>Debutanti</v>
      </c>
      <c r="G56" s="49" t="str">
        <f>VLOOKUP(B56,Participanti!$B$2:$H$49,6, FALSE)</f>
        <v>D2</v>
      </c>
      <c r="H56" s="49" t="s">
        <v>48</v>
      </c>
      <c r="I56" s="66">
        <v>0</v>
      </c>
      <c r="J56" s="66">
        <v>0</v>
      </c>
      <c r="K56" s="67">
        <v>0</v>
      </c>
      <c r="L56" s="66">
        <v>4.0972222222222222E-2</v>
      </c>
      <c r="M56" s="68">
        <f t="shared" si="0"/>
        <v>0</v>
      </c>
      <c r="N56" s="68">
        <f t="shared" si="1"/>
        <v>4.0972222222222222E-2</v>
      </c>
    </row>
    <row r="75" spans="10:10">
      <c r="J75" s="99"/>
    </row>
    <row r="86" spans="15:15">
      <c r="O86" s="141"/>
    </row>
    <row r="97" spans="10:10">
      <c r="J97" s="99"/>
    </row>
  </sheetData>
  <sheetProtection deleteRows="0"/>
  <sortState ref="B9:N56">
    <sortCondition descending="1" ref="H9"/>
    <sortCondition descending="1" ref="N9"/>
  </sortState>
  <mergeCells count="17">
    <mergeCell ref="M7:M8"/>
    <mergeCell ref="N7:N8"/>
    <mergeCell ref="A1:B1"/>
    <mergeCell ref="A2:B2"/>
    <mergeCell ref="L7:L8"/>
    <mergeCell ref="A3:B3"/>
    <mergeCell ref="H7:H8"/>
    <mergeCell ref="A7:A8"/>
    <mergeCell ref="F7:F8"/>
    <mergeCell ref="G7:G8"/>
    <mergeCell ref="B7:B8"/>
    <mergeCell ref="C7:C8"/>
    <mergeCell ref="I7:J7"/>
    <mergeCell ref="K7:K8"/>
    <mergeCell ref="E7:E8"/>
    <mergeCell ref="D7:D8"/>
    <mergeCell ref="A5:N5"/>
  </mergeCells>
  <phoneticPr fontId="1" type="noConversion"/>
  <dataValidations count="5">
    <dataValidation type="list" allowBlank="1" showInputMessage="1" showErrorMessage="1" sqref="B58:B101 B9:B54 B56 B55">
      <formula1>NR_Concurs</formula1>
    </dataValidation>
    <dataValidation allowBlank="1" showInputMessage="1" showErrorMessage="1" sqref="B57"/>
    <dataValidation type="list" allowBlank="1" showInputMessage="1" showErrorMessage="1" sqref="F4">
      <formula1>GRUPE</formula1>
    </dataValidation>
    <dataValidation type="list" allowBlank="1" showInputMessage="1" showErrorMessage="1" sqref="H6:H7 H1:H4 H9:H65555">
      <formula1>Part</formula1>
    </dataValidation>
    <dataValidation type="list" allowBlank="1" showInputMessage="1" showErrorMessage="1" sqref="C3:D3">
      <formula1>Filnalizat</formula1>
    </dataValidation>
  </dataValidations>
  <pageMargins left="0.75" right="0.25" top="0.54" bottom="0.54" header="0.5" footer="0.5"/>
  <pageSetup paperSize="9" scale="8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O56"/>
  <sheetViews>
    <sheetView zoomScale="90" workbookViewId="0">
      <selection activeCell="Q31" sqref="Q31"/>
    </sheetView>
  </sheetViews>
  <sheetFormatPr defaultColWidth="9.140625" defaultRowHeight="12.75"/>
  <cols>
    <col min="1" max="1" width="6.7109375" style="59" customWidth="1"/>
    <col min="2" max="2" width="8.7109375" style="63" customWidth="1"/>
    <col min="3" max="3" width="31.7109375" style="59" customWidth="1"/>
    <col min="4" max="4" width="14" style="59" customWidth="1"/>
    <col min="5" max="7" width="10.7109375" style="63" customWidth="1"/>
    <col min="8" max="8" width="10.42578125" style="58" customWidth="1"/>
    <col min="9" max="9" width="8.5703125" style="49" customWidth="1"/>
    <col min="10" max="11" width="14.7109375" style="66" customWidth="1"/>
    <col min="12" max="12" width="9.85546875" style="67" customWidth="1"/>
    <col min="13" max="13" width="14.7109375" style="66" hidden="1" customWidth="1"/>
    <col min="14" max="14" width="10.7109375" style="58" customWidth="1"/>
    <col min="15" max="15" width="10.7109375" style="74" customWidth="1"/>
    <col min="16" max="16384" width="9.140625" style="49"/>
  </cols>
  <sheetData>
    <row r="1" spans="1:15">
      <c r="A1" s="152" t="s">
        <v>84</v>
      </c>
      <c r="B1" s="152"/>
      <c r="C1" s="64" t="str">
        <f>Antrenamente!C1</f>
        <v>Carrefour Baneasa</v>
      </c>
      <c r="D1" s="64"/>
      <c r="E1" s="72"/>
      <c r="F1" s="72"/>
      <c r="G1" s="72"/>
      <c r="I1" s="64"/>
    </row>
    <row r="2" spans="1:15">
      <c r="A2" s="152" t="s">
        <v>85</v>
      </c>
      <c r="B2" s="152"/>
      <c r="C2" s="69">
        <v>41248</v>
      </c>
      <c r="D2" s="69"/>
      <c r="E2" s="73"/>
      <c r="F2" s="73"/>
      <c r="G2" s="73"/>
      <c r="I2" s="69"/>
    </row>
    <row r="3" spans="1:15">
      <c r="A3" s="152" t="s">
        <v>106</v>
      </c>
      <c r="B3" s="152"/>
      <c r="C3" s="69" t="s">
        <v>104</v>
      </c>
      <c r="D3" s="69"/>
      <c r="E3" s="73"/>
      <c r="F3" s="73"/>
      <c r="G3" s="73"/>
      <c r="I3" s="69"/>
    </row>
    <row r="5" spans="1:15" ht="23.25" customHeight="1">
      <c r="A5" s="165" t="s">
        <v>189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</row>
    <row r="6" spans="1:15" ht="13.5" thickBot="1"/>
    <row r="7" spans="1:15" ht="12.75" customHeight="1">
      <c r="A7" s="157" t="s">
        <v>0</v>
      </c>
      <c r="B7" s="161" t="s">
        <v>1</v>
      </c>
      <c r="C7" s="161" t="s">
        <v>2</v>
      </c>
      <c r="D7" s="161" t="s">
        <v>108</v>
      </c>
      <c r="E7" s="155" t="s">
        <v>95</v>
      </c>
      <c r="F7" s="159" t="s">
        <v>49</v>
      </c>
      <c r="G7" s="159" t="s">
        <v>53</v>
      </c>
      <c r="H7" s="168" t="s">
        <v>96</v>
      </c>
      <c r="I7" s="174" t="s">
        <v>87</v>
      </c>
      <c r="J7" s="170" t="s">
        <v>42</v>
      </c>
      <c r="K7" s="170"/>
      <c r="L7" s="172" t="s">
        <v>4</v>
      </c>
      <c r="M7" s="170" t="s">
        <v>4</v>
      </c>
      <c r="N7" s="166" t="s">
        <v>3</v>
      </c>
      <c r="O7" s="150" t="s">
        <v>43</v>
      </c>
    </row>
    <row r="8" spans="1:15" ht="13.5" thickBot="1">
      <c r="A8" s="158"/>
      <c r="B8" s="162"/>
      <c r="C8" s="162"/>
      <c r="D8" s="162"/>
      <c r="E8" s="156"/>
      <c r="F8" s="160"/>
      <c r="G8" s="160"/>
      <c r="H8" s="169"/>
      <c r="I8" s="175"/>
      <c r="J8" s="71" t="s">
        <v>54</v>
      </c>
      <c r="K8" s="71" t="s">
        <v>54</v>
      </c>
      <c r="L8" s="173"/>
      <c r="M8" s="171"/>
      <c r="N8" s="167"/>
      <c r="O8" s="151"/>
    </row>
    <row r="9" spans="1:15">
      <c r="A9" s="59">
        <f>Antrenamente!$A$9</f>
        <v>1</v>
      </c>
      <c r="B9" s="63" t="str">
        <f>Antrenamente!$B$22</f>
        <v>26</v>
      </c>
      <c r="C9" s="59" t="str">
        <f>Antrenamente!$C$22</f>
        <v>TARICEANU CALIN POPESCU</v>
      </c>
      <c r="D9" s="59">
        <f>Antrenamente!$D$22</f>
        <v>0</v>
      </c>
      <c r="E9" s="63">
        <f>Antrenamente!$E$22</f>
        <v>0</v>
      </c>
      <c r="F9" s="63">
        <f>Antrenamente!$F$22</f>
        <v>0</v>
      </c>
      <c r="G9" s="63">
        <f>Antrenamente!$G$22</f>
        <v>0</v>
      </c>
      <c r="H9" s="58">
        <f>Antrenamente!$N$22</f>
        <v>8.6030092592583539E-4</v>
      </c>
      <c r="I9" s="49" t="s">
        <v>88</v>
      </c>
      <c r="J9" s="66">
        <v>0.72013888888888899</v>
      </c>
      <c r="K9" s="66">
        <v>0.7270833333333333</v>
      </c>
      <c r="L9" s="67">
        <v>50</v>
      </c>
      <c r="M9" s="66">
        <v>5.7870370370370378E-4</v>
      </c>
      <c r="N9" s="58">
        <f t="shared" ref="N9:N56" si="0">K9-J9</f>
        <v>6.9444444444443088E-3</v>
      </c>
      <c r="O9" s="74">
        <f t="shared" ref="O9:O56" si="1">N9+M9</f>
        <v>7.5231481481480124E-3</v>
      </c>
    </row>
    <row r="10" spans="1:15">
      <c r="A10" s="59">
        <f>Antrenamente!$A$10</f>
        <v>2</v>
      </c>
      <c r="B10" s="63" t="str">
        <f>Antrenamente!$B$10</f>
        <v>48B</v>
      </c>
      <c r="C10" s="59" t="str">
        <f>Antrenamente!$C$10</f>
        <v>MANU RADU</v>
      </c>
      <c r="D10" s="59" t="str">
        <f>Antrenamente!$D$10</f>
        <v>OLD RALY TEAM</v>
      </c>
      <c r="E10" s="63">
        <f>Antrenamente!$E$10</f>
        <v>0</v>
      </c>
      <c r="F10" s="63">
        <f>Antrenamente!$F$10</f>
        <v>0</v>
      </c>
      <c r="G10" s="63">
        <f>Antrenamente!$G$10</f>
        <v>0</v>
      </c>
      <c r="H10" s="58">
        <f>Antrenamente!$N$10</f>
        <v>9.6423611111107199E-4</v>
      </c>
      <c r="I10" s="49" t="s">
        <v>88</v>
      </c>
      <c r="J10" s="66">
        <v>0.70972222222222225</v>
      </c>
      <c r="K10" s="66">
        <v>0.71194814814814811</v>
      </c>
      <c r="L10" s="67">
        <v>0</v>
      </c>
      <c r="M10" s="66">
        <v>0</v>
      </c>
      <c r="N10" s="58">
        <f t="shared" si="0"/>
        <v>2.2259259259258535E-3</v>
      </c>
      <c r="O10" s="74">
        <f t="shared" si="1"/>
        <v>2.2259259259258535E-3</v>
      </c>
    </row>
    <row r="11" spans="1:15">
      <c r="A11" s="59">
        <f>Antrenamente!$A$11</f>
        <v>3</v>
      </c>
      <c r="B11" s="63" t="str">
        <f>Antrenamente!$B$9</f>
        <v>78</v>
      </c>
      <c r="C11" s="59" t="str">
        <f>Antrenamente!$C$9</f>
        <v>BAIASU HORATIU FLORIN</v>
      </c>
      <c r="D11" s="59" t="str">
        <f>Antrenamente!$D$9</f>
        <v>OCHIOASA</v>
      </c>
      <c r="E11" s="63">
        <f>Antrenamente!$E$9</f>
        <v>0</v>
      </c>
      <c r="F11" s="63">
        <f>Antrenamente!$F$9</f>
        <v>0</v>
      </c>
      <c r="G11" s="63">
        <f>Antrenamente!$G$9</f>
        <v>0</v>
      </c>
      <c r="H11" s="58">
        <f>Antrenamente!$N$9</f>
        <v>1.207060185185127E-3</v>
      </c>
      <c r="I11" s="49" t="s">
        <v>88</v>
      </c>
      <c r="J11" s="66">
        <v>0.70833333333333337</v>
      </c>
      <c r="K11" s="66">
        <v>0.70962835648148148</v>
      </c>
      <c r="L11" s="67">
        <v>0</v>
      </c>
      <c r="M11" s="66">
        <v>0</v>
      </c>
      <c r="N11" s="58">
        <f t="shared" si="0"/>
        <v>1.2950231481481111E-3</v>
      </c>
      <c r="O11" s="74">
        <f t="shared" si="1"/>
        <v>1.2950231481481111E-3</v>
      </c>
    </row>
    <row r="12" spans="1:15">
      <c r="A12" s="59">
        <f>Antrenamente!$A$12</f>
        <v>4</v>
      </c>
      <c r="B12" s="63" t="str">
        <f>Antrenamente!$B$41</f>
        <v>2</v>
      </c>
      <c r="C12" s="59" t="str">
        <f>Antrenamente!$C$41</f>
        <v>ALEXANDRU IONEL</v>
      </c>
      <c r="D12" s="59" t="str">
        <f>Antrenamente!$D$41</f>
        <v>GT AUTO CLUB</v>
      </c>
      <c r="E12" s="63">
        <f>Antrenamente!$E$41</f>
        <v>0</v>
      </c>
      <c r="F12" s="63" t="str">
        <f>Antrenamente!$F$41</f>
        <v>Debutanti</v>
      </c>
      <c r="G12" s="63" t="str">
        <f>Antrenamente!$G$41</f>
        <v>D2</v>
      </c>
      <c r="H12" s="58">
        <f>Antrenamente!$N$41</f>
        <v>7.2546296296294166E-4</v>
      </c>
      <c r="I12" s="49" t="s">
        <v>88</v>
      </c>
      <c r="J12" s="66">
        <v>0.73402777777777783</v>
      </c>
      <c r="K12" s="66">
        <v>0.73476296296296295</v>
      </c>
      <c r="L12" s="67">
        <v>40</v>
      </c>
      <c r="M12" s="66">
        <v>4.6296296296296293E-4</v>
      </c>
      <c r="N12" s="58">
        <f t="shared" si="0"/>
        <v>7.3518518518511655E-4</v>
      </c>
      <c r="O12" s="74">
        <f t="shared" si="1"/>
        <v>1.1981481481480795E-3</v>
      </c>
    </row>
    <row r="13" spans="1:15">
      <c r="A13" s="59">
        <f>Antrenamente!$A$13</f>
        <v>5</v>
      </c>
      <c r="B13" s="63" t="str">
        <f>Antrenamente!$B$13</f>
        <v>24B</v>
      </c>
      <c r="C13" s="59" t="str">
        <f>Antrenamente!$C$13</f>
        <v>BERCIOIU MIHAIL</v>
      </c>
      <c r="D13" s="59" t="str">
        <f>Antrenamente!$D$13</f>
        <v>OLD RALY TEAM</v>
      </c>
      <c r="E13" s="63">
        <f>Antrenamente!$E$13</f>
        <v>0</v>
      </c>
      <c r="F13" s="63">
        <f>Antrenamente!$F$13</f>
        <v>0</v>
      </c>
      <c r="G13" s="63">
        <f>Antrenamente!$G$13</f>
        <v>0</v>
      </c>
      <c r="H13" s="58">
        <f>Antrenamente!$N$13</f>
        <v>9.5011574074066463E-4</v>
      </c>
      <c r="I13" s="49" t="s">
        <v>88</v>
      </c>
      <c r="J13" s="66">
        <v>0.71319444444444446</v>
      </c>
      <c r="K13" s="66">
        <v>0.71414317129629623</v>
      </c>
      <c r="L13" s="67">
        <v>10</v>
      </c>
      <c r="M13" s="66">
        <v>1.1574074074074073E-4</v>
      </c>
      <c r="N13" s="58">
        <f t="shared" si="0"/>
        <v>9.4872685185176664E-4</v>
      </c>
      <c r="O13" s="74">
        <f t="shared" si="1"/>
        <v>1.0644675925925073E-3</v>
      </c>
    </row>
    <row r="14" spans="1:15">
      <c r="A14" s="59">
        <f>Antrenamente!$A$14</f>
        <v>6</v>
      </c>
      <c r="B14" s="63" t="str">
        <f>Antrenamente!$B$18</f>
        <v>24</v>
      </c>
      <c r="C14" s="59" t="str">
        <f>Antrenamente!$C$18</f>
        <v>BERCIOIU MIHAIL</v>
      </c>
      <c r="D14" s="59" t="str">
        <f>Antrenamente!$D$18</f>
        <v>OLD RALY TEAM</v>
      </c>
      <c r="E14" s="63">
        <f>Antrenamente!$E$18</f>
        <v>0</v>
      </c>
      <c r="F14" s="63">
        <f>Antrenamente!$F$18</f>
        <v>0</v>
      </c>
      <c r="G14" s="63">
        <f>Antrenamente!$G$18</f>
        <v>0</v>
      </c>
      <c r="H14" s="58">
        <f>Antrenamente!$N$18</f>
        <v>8.9826388888891717E-4</v>
      </c>
      <c r="I14" s="49" t="s">
        <v>88</v>
      </c>
      <c r="J14" s="66">
        <v>0.71736111111111101</v>
      </c>
      <c r="K14" s="66">
        <v>0.71826655092592595</v>
      </c>
      <c r="L14" s="67">
        <v>10</v>
      </c>
      <c r="M14" s="66">
        <v>1.1574074074074073E-4</v>
      </c>
      <c r="N14" s="58">
        <f t="shared" si="0"/>
        <v>9.0543981481494562E-4</v>
      </c>
      <c r="O14" s="74">
        <f t="shared" si="1"/>
        <v>1.0211805555556863E-3</v>
      </c>
    </row>
    <row r="15" spans="1:15">
      <c r="A15" s="59">
        <f>Antrenamente!$A$15</f>
        <v>7</v>
      </c>
      <c r="B15" s="63" t="str">
        <f>Antrenamente!$B$12</f>
        <v>123</v>
      </c>
      <c r="C15" s="59" t="str">
        <f>Antrenamente!$C$12</f>
        <v>CIOCAN CHRISTIAN</v>
      </c>
      <c r="D15" s="59">
        <f>Antrenamente!$D$12</f>
        <v>0</v>
      </c>
      <c r="E15" s="63">
        <f>Antrenamente!$E$12</f>
        <v>0</v>
      </c>
      <c r="F15" s="63" t="str">
        <f>Antrenamente!$F$12</f>
        <v>Debutanti</v>
      </c>
      <c r="G15" s="63" t="str">
        <f>Antrenamente!$G$12</f>
        <v>D1</v>
      </c>
      <c r="H15" s="58">
        <f>Antrenamente!$N$12</f>
        <v>9.5347222222221472E-4</v>
      </c>
      <c r="I15" s="49" t="s">
        <v>88</v>
      </c>
      <c r="J15" s="66">
        <v>0.71250000000000002</v>
      </c>
      <c r="K15" s="66">
        <v>0.71339039351851852</v>
      </c>
      <c r="L15" s="67">
        <v>10</v>
      </c>
      <c r="M15" s="66">
        <v>1.1574074074074073E-4</v>
      </c>
      <c r="N15" s="58">
        <f t="shared" si="0"/>
        <v>8.9039351851849524E-4</v>
      </c>
      <c r="O15" s="74">
        <f t="shared" si="1"/>
        <v>1.0061342592592359E-3</v>
      </c>
    </row>
    <row r="16" spans="1:15">
      <c r="A16" s="59">
        <f>Antrenamente!$A$16</f>
        <v>8</v>
      </c>
      <c r="B16" s="63" t="str">
        <f>Antrenamente!$B$11</f>
        <v>10</v>
      </c>
      <c r="C16" s="59" t="str">
        <f>Antrenamente!$C$11</f>
        <v>FLORESCU TEODORA</v>
      </c>
      <c r="D16" s="59">
        <f>Antrenamente!$D$11</f>
        <v>0</v>
      </c>
      <c r="E16" s="63">
        <f>Antrenamente!$E$11</f>
        <v>0</v>
      </c>
      <c r="F16" s="63" t="str">
        <f>Antrenamente!$F$11</f>
        <v>Debutanti</v>
      </c>
      <c r="G16" s="63" t="str">
        <f>Antrenamente!$G$11</f>
        <v>D2</v>
      </c>
      <c r="H16" s="58">
        <f>Antrenamente!$N$11</f>
        <v>9.5949074074077267E-4</v>
      </c>
      <c r="I16" s="49" t="s">
        <v>88</v>
      </c>
      <c r="J16" s="66">
        <v>0.71111111111111114</v>
      </c>
      <c r="K16" s="66">
        <v>0.71194814814814811</v>
      </c>
      <c r="L16" s="67">
        <v>10</v>
      </c>
      <c r="M16" s="66">
        <v>1.1574074074074073E-4</v>
      </c>
      <c r="N16" s="58">
        <f t="shared" si="0"/>
        <v>8.3703703703696952E-4</v>
      </c>
      <c r="O16" s="74">
        <f t="shared" si="1"/>
        <v>9.5277777777771021E-4</v>
      </c>
    </row>
    <row r="17" spans="1:15">
      <c r="A17" s="59">
        <f>Antrenamente!$A$17</f>
        <v>9</v>
      </c>
      <c r="B17" s="63" t="str">
        <f>Antrenamente!$B$24</f>
        <v>59B</v>
      </c>
      <c r="C17" s="59" t="str">
        <f>Antrenamente!$C$24</f>
        <v>POPA RAZVAN</v>
      </c>
      <c r="D17" s="59">
        <f>Antrenamente!$D$24</f>
        <v>0</v>
      </c>
      <c r="E17" s="63">
        <f>Antrenamente!$E$24</f>
        <v>0</v>
      </c>
      <c r="F17" s="63">
        <f>Antrenamente!$F$24</f>
        <v>0</v>
      </c>
      <c r="G17" s="63">
        <f>Antrenamente!$G$24</f>
        <v>0</v>
      </c>
      <c r="H17" s="58">
        <f>Antrenamente!$N$24</f>
        <v>8.4652777777773579E-4</v>
      </c>
      <c r="I17" s="49" t="s">
        <v>88</v>
      </c>
      <c r="J17" s="66">
        <v>0.72152777777777777</v>
      </c>
      <c r="K17" s="66">
        <v>0.72223425925925921</v>
      </c>
      <c r="L17" s="67">
        <v>20</v>
      </c>
      <c r="M17" s="66">
        <v>2.3148148148148146E-4</v>
      </c>
      <c r="N17" s="58">
        <f t="shared" si="0"/>
        <v>7.0648148148144685E-4</v>
      </c>
      <c r="O17" s="74">
        <f t="shared" si="1"/>
        <v>9.3796296296292834E-4</v>
      </c>
    </row>
    <row r="18" spans="1:15">
      <c r="A18" s="59">
        <f>Antrenamente!$A$18</f>
        <v>10</v>
      </c>
      <c r="B18" s="63" t="str">
        <f>Antrenamente!$B$32</f>
        <v>89</v>
      </c>
      <c r="C18" s="59" t="str">
        <f>Antrenamente!$C$32</f>
        <v>TRIFONESCU DRAGOS-VIOREL</v>
      </c>
      <c r="D18" s="59">
        <f>Antrenamente!$D$32</f>
        <v>0</v>
      </c>
      <c r="E18" s="63">
        <f>Antrenamente!$E$32</f>
        <v>89</v>
      </c>
      <c r="F18" s="63" t="str">
        <f>Antrenamente!$F$32</f>
        <v>Avansati</v>
      </c>
      <c r="G18" s="63" t="str">
        <f>Antrenamente!$G$32</f>
        <v>A2</v>
      </c>
      <c r="H18" s="58">
        <f>Antrenamente!$N$32</f>
        <v>7.8414351851852082E-4</v>
      </c>
      <c r="I18" s="49" t="s">
        <v>88</v>
      </c>
      <c r="J18" s="66">
        <v>0.72777777777777775</v>
      </c>
      <c r="K18" s="66">
        <v>0.72859282407407411</v>
      </c>
      <c r="L18" s="67">
        <v>10</v>
      </c>
      <c r="M18" s="66">
        <v>1.1574074074074073E-4</v>
      </c>
      <c r="N18" s="58">
        <f t="shared" si="0"/>
        <v>8.1504629629636227E-4</v>
      </c>
      <c r="O18" s="74">
        <f t="shared" si="1"/>
        <v>9.3078703703710296E-4</v>
      </c>
    </row>
    <row r="19" spans="1:15">
      <c r="A19" s="59">
        <f>Antrenamente!$A$19</f>
        <v>11</v>
      </c>
      <c r="B19" s="63" t="str">
        <f>Antrenamente!$B$40</f>
        <v>82</v>
      </c>
      <c r="C19" s="59" t="str">
        <f>Antrenamente!$C$40</f>
        <v>STANCU ADRIAN-FLORIN</v>
      </c>
      <c r="D19" s="59">
        <f>Antrenamente!$D$40</f>
        <v>0</v>
      </c>
      <c r="E19" s="63">
        <f>Antrenamente!$E$40</f>
        <v>0</v>
      </c>
      <c r="F19" s="63" t="str">
        <f>Antrenamente!$F$40</f>
        <v>Debutanti</v>
      </c>
      <c r="G19" s="63" t="str">
        <f>Antrenamente!$G$40</f>
        <v>D2</v>
      </c>
      <c r="H19" s="58">
        <f>Antrenamente!$N$40</f>
        <v>7.3020833333337087E-4</v>
      </c>
      <c r="I19" s="49" t="s">
        <v>88</v>
      </c>
      <c r="J19" s="66">
        <v>0.73333333333333339</v>
      </c>
      <c r="K19" s="66">
        <v>0.73412523148148157</v>
      </c>
      <c r="L19" s="67">
        <v>10</v>
      </c>
      <c r="M19" s="66">
        <v>1.1574074074074073E-4</v>
      </c>
      <c r="N19" s="58">
        <f t="shared" si="0"/>
        <v>7.918981481481735E-4</v>
      </c>
      <c r="O19" s="74">
        <f t="shared" si="1"/>
        <v>9.0763888888891419E-4</v>
      </c>
    </row>
    <row r="20" spans="1:15">
      <c r="A20" s="59">
        <f>Antrenamente!$A$20</f>
        <v>12</v>
      </c>
      <c r="B20" s="63" t="str">
        <f>Antrenamente!$B$14</f>
        <v>57</v>
      </c>
      <c r="C20" s="59" t="str">
        <f>Antrenamente!$C$14</f>
        <v>RACU COSTEL</v>
      </c>
      <c r="D20" s="59">
        <f>Antrenamente!$D$14</f>
        <v>0</v>
      </c>
      <c r="E20" s="63">
        <f>Antrenamente!$E$14</f>
        <v>0</v>
      </c>
      <c r="F20" s="63" t="str">
        <f>Antrenamente!$F$14</f>
        <v>Avansati</v>
      </c>
      <c r="G20" s="63" t="str">
        <f>Antrenamente!$G$14</f>
        <v>A2</v>
      </c>
      <c r="H20" s="58">
        <f>Antrenamente!$N$14</f>
        <v>9.1319444444448727E-4</v>
      </c>
      <c r="I20" s="49" t="s">
        <v>88</v>
      </c>
      <c r="J20" s="66">
        <v>0.71458333333333324</v>
      </c>
      <c r="K20" s="66">
        <v>0.71548344907407413</v>
      </c>
      <c r="L20" s="67">
        <v>0</v>
      </c>
      <c r="M20" s="66">
        <v>0</v>
      </c>
      <c r="N20" s="58">
        <f t="shared" si="0"/>
        <v>9.0011574074089218E-4</v>
      </c>
      <c r="O20" s="74">
        <f t="shared" si="1"/>
        <v>9.0011574074089218E-4</v>
      </c>
    </row>
    <row r="21" spans="1:15">
      <c r="A21" s="59">
        <f>Antrenamente!$A$21</f>
        <v>13</v>
      </c>
      <c r="B21" s="63" t="str">
        <f>Antrenamente!$B$28</f>
        <v>1X</v>
      </c>
      <c r="C21" s="59" t="str">
        <f>Antrenamente!$C$28</f>
        <v>ALEXANDRESCU MIHAI</v>
      </c>
      <c r="D21" s="59">
        <f>Antrenamente!$D$28</f>
        <v>0</v>
      </c>
      <c r="E21" s="63">
        <f>Antrenamente!$E$28</f>
        <v>0</v>
      </c>
      <c r="F21" s="63">
        <f>Antrenamente!$F$28</f>
        <v>0</v>
      </c>
      <c r="G21" s="63">
        <f>Antrenamente!$G$28</f>
        <v>0</v>
      </c>
      <c r="H21" s="58">
        <f>Antrenamente!$N$28</f>
        <v>8.3182870370368533E-4</v>
      </c>
      <c r="I21" s="49" t="s">
        <v>88</v>
      </c>
      <c r="J21" s="66">
        <v>0.72499999999999998</v>
      </c>
      <c r="K21" s="66">
        <v>0.72584189814814815</v>
      </c>
      <c r="L21" s="67">
        <v>5</v>
      </c>
      <c r="M21" s="66">
        <v>5.7870370370370366E-5</v>
      </c>
      <c r="N21" s="58">
        <f t="shared" si="0"/>
        <v>8.4189814814816799E-4</v>
      </c>
      <c r="O21" s="74">
        <f t="shared" si="1"/>
        <v>8.9976851851853834E-4</v>
      </c>
    </row>
    <row r="22" spans="1:15">
      <c r="A22" s="59">
        <f>Antrenamente!$A$22</f>
        <v>14</v>
      </c>
      <c r="B22" s="63" t="str">
        <f>Antrenamente!$B$23</f>
        <v>13</v>
      </c>
      <c r="C22" s="59" t="str">
        <f>Antrenamente!$C$23</f>
        <v>ION DANIEL</v>
      </c>
      <c r="D22" s="59" t="str">
        <f>Antrenamente!$D$23</f>
        <v>GT AUTO CLUB</v>
      </c>
      <c r="E22" s="63">
        <f>Antrenamente!$E$23</f>
        <v>0</v>
      </c>
      <c r="F22" s="63" t="str">
        <f>Antrenamente!$F$23</f>
        <v>Avansati</v>
      </c>
      <c r="G22" s="63" t="str">
        <f>Antrenamente!$G$23</f>
        <v>A2</v>
      </c>
      <c r="H22" s="58">
        <f>Antrenamente!$N$23</f>
        <v>8.5925925925933733E-4</v>
      </c>
      <c r="I22" s="49" t="s">
        <v>88</v>
      </c>
      <c r="J22" s="66">
        <v>0.72083333333333333</v>
      </c>
      <c r="K22" s="66">
        <v>0.72172847222222225</v>
      </c>
      <c r="L22" s="67">
        <v>0</v>
      </c>
      <c r="M22" s="66">
        <v>0</v>
      </c>
      <c r="N22" s="58">
        <f t="shared" si="0"/>
        <v>8.9513888888892446E-4</v>
      </c>
      <c r="O22" s="74">
        <f t="shared" si="1"/>
        <v>8.9513888888892446E-4</v>
      </c>
    </row>
    <row r="23" spans="1:15">
      <c r="A23" s="59">
        <f>Antrenamente!$A$23</f>
        <v>15</v>
      </c>
      <c r="B23" s="63" t="str">
        <f>Antrenamente!$B$21</f>
        <v>38</v>
      </c>
      <c r="C23" s="59" t="str">
        <f>Antrenamente!$C$21</f>
        <v>NAN GEORGE COSTEL</v>
      </c>
      <c r="D23" s="59" t="str">
        <f>Antrenamente!$D$21</f>
        <v>KREMSMUELLER</v>
      </c>
      <c r="E23" s="63">
        <f>Antrenamente!$E$21</f>
        <v>0</v>
      </c>
      <c r="F23" s="63" t="str">
        <f>Antrenamente!$F$21</f>
        <v>Debutanti</v>
      </c>
      <c r="G23" s="63" t="str">
        <f>Antrenamente!$G$21</f>
        <v>D2</v>
      </c>
      <c r="H23" s="58">
        <f>Antrenamente!$N$21</f>
        <v>8.7476851851853166E-4</v>
      </c>
      <c r="I23" s="49" t="s">
        <v>88</v>
      </c>
      <c r="J23" s="66">
        <v>0.72013888888888899</v>
      </c>
      <c r="K23" s="66">
        <v>0.72100752314814809</v>
      </c>
      <c r="L23" s="67">
        <v>0</v>
      </c>
      <c r="M23" s="66">
        <v>0</v>
      </c>
      <c r="N23" s="58">
        <f t="shared" si="0"/>
        <v>8.6863425925909343E-4</v>
      </c>
      <c r="O23" s="74">
        <f t="shared" si="1"/>
        <v>8.6863425925909343E-4</v>
      </c>
    </row>
    <row r="24" spans="1:15">
      <c r="A24" s="59">
        <f>Antrenamente!$A$24</f>
        <v>16</v>
      </c>
      <c r="B24" s="63" t="str">
        <f>Antrenamente!$B$30</f>
        <v>29</v>
      </c>
      <c r="C24" s="59" t="str">
        <f>Antrenamente!$C$30</f>
        <v>NICIOVICI PETRE-DAN</v>
      </c>
      <c r="D24" s="59">
        <f>Antrenamente!$D$30</f>
        <v>0</v>
      </c>
      <c r="E24" s="63">
        <f>Antrenamente!$E$30</f>
        <v>0</v>
      </c>
      <c r="F24" s="63">
        <f>Antrenamente!$F$30</f>
        <v>0</v>
      </c>
      <c r="G24" s="63">
        <f>Antrenamente!$G$30</f>
        <v>0</v>
      </c>
      <c r="H24" s="58">
        <f>Antrenamente!$N$30</f>
        <v>8.1377314814812252E-4</v>
      </c>
      <c r="I24" s="49" t="s">
        <v>88</v>
      </c>
      <c r="J24" s="66">
        <v>0.7270833333333333</v>
      </c>
      <c r="K24" s="66">
        <v>0.72794571759259252</v>
      </c>
      <c r="L24" s="67">
        <v>0</v>
      </c>
      <c r="M24" s="66">
        <v>0</v>
      </c>
      <c r="N24" s="58">
        <f t="shared" si="0"/>
        <v>8.6238425925921902E-4</v>
      </c>
      <c r="O24" s="74">
        <f t="shared" si="1"/>
        <v>8.6238425925921902E-4</v>
      </c>
    </row>
    <row r="25" spans="1:15">
      <c r="A25" s="59">
        <f>Antrenamente!$A$25</f>
        <v>17</v>
      </c>
      <c r="B25" s="63" t="str">
        <f>Antrenamente!$B$15</f>
        <v>916</v>
      </c>
      <c r="C25" s="59" t="str">
        <f>Antrenamente!$C$15</f>
        <v>NEMTANU NECULAE VALENTIN</v>
      </c>
      <c r="D25" s="59">
        <f>Antrenamente!$D$15</f>
        <v>0</v>
      </c>
      <c r="E25" s="63">
        <f>Antrenamente!$E$15</f>
        <v>0</v>
      </c>
      <c r="F25" s="63" t="str">
        <f>Antrenamente!$F$15</f>
        <v>Avansati</v>
      </c>
      <c r="G25" s="63" t="str">
        <f>Antrenamente!$G$15</f>
        <v>A2</v>
      </c>
      <c r="H25" s="58">
        <f>Antrenamente!$N$15</f>
        <v>9.0277777777780788E-4</v>
      </c>
      <c r="I25" s="49" t="s">
        <v>88</v>
      </c>
      <c r="J25" s="66">
        <v>0.71527777777777779</v>
      </c>
      <c r="K25" s="66">
        <v>0.71611759259259256</v>
      </c>
      <c r="L25" s="67">
        <v>0</v>
      </c>
      <c r="M25" s="66">
        <v>0</v>
      </c>
      <c r="N25" s="58">
        <f t="shared" si="0"/>
        <v>8.398148148147655E-4</v>
      </c>
      <c r="O25" s="74">
        <f t="shared" si="1"/>
        <v>8.398148148147655E-4</v>
      </c>
    </row>
    <row r="26" spans="1:15">
      <c r="A26" s="59">
        <f>Antrenamente!$A$26</f>
        <v>18</v>
      </c>
      <c r="B26" s="63" t="str">
        <f>Antrenamente!$B$29</f>
        <v>44</v>
      </c>
      <c r="C26" s="59" t="str">
        <f>Antrenamente!$C$29</f>
        <v>TOMA CEZAR MARIUS</v>
      </c>
      <c r="D26" s="59" t="str">
        <f>Antrenamente!$D$29</f>
        <v>WILLI MSPORT</v>
      </c>
      <c r="E26" s="63">
        <f>Antrenamente!$E$29</f>
        <v>0</v>
      </c>
      <c r="F26" s="63" t="str">
        <f>Antrenamente!$F$29</f>
        <v>Juniori</v>
      </c>
      <c r="G26" s="63" t="str">
        <f>Antrenamente!$G$29</f>
        <v>JUNIORI</v>
      </c>
      <c r="H26" s="58">
        <f>Antrenamente!$N$29</f>
        <v>8.248842592591954E-4</v>
      </c>
      <c r="I26" s="49" t="s">
        <v>88</v>
      </c>
      <c r="J26" s="66">
        <v>0.72638888888888886</v>
      </c>
      <c r="K26" s="66">
        <v>0.72722824074074077</v>
      </c>
      <c r="L26" s="67">
        <v>0</v>
      </c>
      <c r="M26" s="66">
        <v>0</v>
      </c>
      <c r="N26" s="58">
        <f t="shared" si="0"/>
        <v>8.3935185185191052E-4</v>
      </c>
      <c r="O26" s="74">
        <f t="shared" si="1"/>
        <v>8.3935185185191052E-4</v>
      </c>
    </row>
    <row r="27" spans="1:15">
      <c r="A27" s="59">
        <f>Antrenamente!$A$27</f>
        <v>19</v>
      </c>
      <c r="B27" s="63" t="str">
        <f>Antrenamente!$B$26</f>
        <v>76</v>
      </c>
      <c r="C27" s="59" t="str">
        <f>Antrenamente!$C$26</f>
        <v>ALEXANDRESCU DORIN</v>
      </c>
      <c r="D27" s="59" t="str">
        <f>Antrenamente!$D$26</f>
        <v>OLD RALY TEAM</v>
      </c>
      <c r="E27" s="63">
        <f>Antrenamente!$E$26</f>
        <v>0</v>
      </c>
      <c r="F27" s="63">
        <f>Antrenamente!$F$26</f>
        <v>0</v>
      </c>
      <c r="G27" s="63">
        <f>Antrenamente!$G$26</f>
        <v>0</v>
      </c>
      <c r="H27" s="58">
        <f>Antrenamente!$N$26</f>
        <v>8.4120370370377451E-4</v>
      </c>
      <c r="I27" s="49" t="s">
        <v>88</v>
      </c>
      <c r="J27" s="66">
        <v>0.72291666666666676</v>
      </c>
      <c r="K27" s="66">
        <v>0.72375185185185187</v>
      </c>
      <c r="L27" s="67">
        <v>0</v>
      </c>
      <c r="M27" s="66">
        <v>0</v>
      </c>
      <c r="N27" s="58">
        <f t="shared" si="0"/>
        <v>8.3518518518510554E-4</v>
      </c>
      <c r="O27" s="74">
        <f t="shared" si="1"/>
        <v>8.3518518518510554E-4</v>
      </c>
    </row>
    <row r="28" spans="1:15">
      <c r="A28" s="59">
        <f>Antrenamente!$A$28</f>
        <v>20</v>
      </c>
      <c r="B28" s="63" t="str">
        <f>Antrenamente!$B$34</f>
        <v>21</v>
      </c>
      <c r="C28" s="59" t="str">
        <f>Antrenamente!$C$34</f>
        <v>POPESCU TUDOR-CONSTANTIN</v>
      </c>
      <c r="D28" s="59">
        <f>Antrenamente!$D$34</f>
        <v>0</v>
      </c>
      <c r="E28" s="63">
        <f>Antrenamente!$E$34</f>
        <v>0</v>
      </c>
      <c r="F28" s="63" t="str">
        <f>Antrenamente!$F$34</f>
        <v>Avansati</v>
      </c>
      <c r="G28" s="63" t="str">
        <f>Antrenamente!$G$34</f>
        <v>A1</v>
      </c>
      <c r="H28" s="58">
        <f>Antrenamente!$N$34</f>
        <v>7.5810185185187784E-4</v>
      </c>
      <c r="I28" s="49" t="s">
        <v>88</v>
      </c>
      <c r="J28" s="66">
        <v>0.72916666666666663</v>
      </c>
      <c r="K28" s="66">
        <v>0.72988252314814817</v>
      </c>
      <c r="L28" s="67">
        <v>10</v>
      </c>
      <c r="M28" s="66">
        <v>1.1574074074074073E-4</v>
      </c>
      <c r="N28" s="58">
        <f t="shared" si="0"/>
        <v>7.1585648148153602E-4</v>
      </c>
      <c r="O28" s="74">
        <f t="shared" si="1"/>
        <v>8.3159722222227671E-4</v>
      </c>
    </row>
    <row r="29" spans="1:15">
      <c r="A29" s="59">
        <f>Antrenamente!$A$29</f>
        <v>21</v>
      </c>
      <c r="B29" s="63" t="str">
        <f>Antrenamente!$B$37</f>
        <v>5</v>
      </c>
      <c r="C29" s="59" t="str">
        <f>Antrenamente!$C$37</f>
        <v>MUSCALOIU FLORIN</v>
      </c>
      <c r="D29" s="59">
        <f>Antrenamente!$D$37</f>
        <v>0</v>
      </c>
      <c r="E29" s="63">
        <f>Antrenamente!$E$37</f>
        <v>0</v>
      </c>
      <c r="F29" s="63" t="str">
        <f>Antrenamente!$F$37</f>
        <v>Avansati</v>
      </c>
      <c r="G29" s="63" t="str">
        <f>Antrenamente!$G$37</f>
        <v>A2</v>
      </c>
      <c r="H29" s="58">
        <f>Antrenamente!$N$37</f>
        <v>7.5046296296299442E-4</v>
      </c>
      <c r="I29" s="49" t="s">
        <v>88</v>
      </c>
      <c r="J29" s="66">
        <v>0.73125000000000007</v>
      </c>
      <c r="K29" s="66">
        <v>0.7319596064814814</v>
      </c>
      <c r="L29" s="67">
        <v>10</v>
      </c>
      <c r="M29" s="66">
        <v>1.1574074074074073E-4</v>
      </c>
      <c r="N29" s="58">
        <f t="shared" si="0"/>
        <v>7.0960648148132854E-4</v>
      </c>
      <c r="O29" s="74">
        <f t="shared" si="1"/>
        <v>8.2534722222206923E-4</v>
      </c>
    </row>
    <row r="30" spans="1:15">
      <c r="A30" s="59">
        <f>Antrenamente!$A$30</f>
        <v>22</v>
      </c>
      <c r="B30" s="63" t="str">
        <f>Antrenamente!$B$17</f>
        <v>17</v>
      </c>
      <c r="C30" s="59" t="str">
        <f>Antrenamente!$C$17</f>
        <v>BARBU CEZAR</v>
      </c>
      <c r="D30" s="59" t="str">
        <f>Antrenamente!$D$17</f>
        <v>LOGAN CLUB CLUJ</v>
      </c>
      <c r="E30" s="63">
        <f>Antrenamente!$E$17</f>
        <v>17</v>
      </c>
      <c r="F30" s="63" t="str">
        <f>Antrenamente!$F$17</f>
        <v>Debutanti</v>
      </c>
      <c r="G30" s="63" t="str">
        <f>Antrenamente!$G$17</f>
        <v>D1</v>
      </c>
      <c r="H30" s="58">
        <f>Antrenamente!$N$17</f>
        <v>8.9999999999990088E-4</v>
      </c>
      <c r="I30" s="49" t="s">
        <v>88</v>
      </c>
      <c r="J30" s="66">
        <v>0.71666666666666667</v>
      </c>
      <c r="K30" s="66">
        <v>0.71748495370370369</v>
      </c>
      <c r="L30" s="67">
        <v>0</v>
      </c>
      <c r="M30" s="66">
        <v>0</v>
      </c>
      <c r="N30" s="58">
        <f t="shared" si="0"/>
        <v>8.1828703703701322E-4</v>
      </c>
      <c r="O30" s="74">
        <f t="shared" si="1"/>
        <v>8.1828703703701322E-4</v>
      </c>
    </row>
    <row r="31" spans="1:15">
      <c r="A31" s="59">
        <f>Antrenamente!$A$31</f>
        <v>23</v>
      </c>
      <c r="B31" s="63" t="str">
        <f>Antrenamente!$B$25</f>
        <v>415</v>
      </c>
      <c r="C31" s="59" t="str">
        <f>Antrenamente!$C$25</f>
        <v>BOTEZ VASILE SORIN</v>
      </c>
      <c r="D31" s="59" t="str">
        <f>Antrenamente!$D$25</f>
        <v>KREMSMUELLER</v>
      </c>
      <c r="E31" s="63">
        <f>Antrenamente!$E$25</f>
        <v>0</v>
      </c>
      <c r="F31" s="63" t="str">
        <f>Antrenamente!$F$25</f>
        <v>Debutanti</v>
      </c>
      <c r="G31" s="63" t="str">
        <f>Antrenamente!$G$25</f>
        <v>D2</v>
      </c>
      <c r="H31" s="58">
        <f>Antrenamente!$N$25</f>
        <v>8.447916666666222E-4</v>
      </c>
      <c r="I31" s="49" t="s">
        <v>88</v>
      </c>
      <c r="J31" s="66">
        <v>0.72222222222222221</v>
      </c>
      <c r="K31" s="66">
        <v>0.72303946759259263</v>
      </c>
      <c r="L31" s="67">
        <v>0</v>
      </c>
      <c r="M31" s="66">
        <v>0</v>
      </c>
      <c r="N31" s="58">
        <f t="shared" si="0"/>
        <v>8.17245370370423E-4</v>
      </c>
      <c r="O31" s="74">
        <f t="shared" si="1"/>
        <v>8.17245370370423E-4</v>
      </c>
    </row>
    <row r="32" spans="1:15">
      <c r="A32" s="59">
        <f>Antrenamente!$A$32</f>
        <v>24</v>
      </c>
      <c r="B32" s="63" t="str">
        <f>Antrenamente!$B$31</f>
        <v>22</v>
      </c>
      <c r="C32" s="59" t="str">
        <f>Antrenamente!$C$31</f>
        <v>TUDORACHE CALIN</v>
      </c>
      <c r="D32" s="59">
        <f>Antrenamente!$D$31</f>
        <v>0</v>
      </c>
      <c r="E32" s="63">
        <f>Antrenamente!$E$31</f>
        <v>0</v>
      </c>
      <c r="F32" s="63" t="str">
        <f>Antrenamente!$F$31</f>
        <v>Debutanti</v>
      </c>
      <c r="G32" s="63" t="str">
        <f>Antrenamente!$G$31</f>
        <v>D1</v>
      </c>
      <c r="H32" s="58">
        <f>Antrenamente!$N$31</f>
        <v>8.0648148148143584E-4</v>
      </c>
      <c r="I32" s="49" t="s">
        <v>88</v>
      </c>
      <c r="J32" s="66">
        <v>0.74444444444444446</v>
      </c>
      <c r="K32" s="66">
        <v>0.74525983796296291</v>
      </c>
      <c r="L32" s="67">
        <v>0</v>
      </c>
      <c r="M32" s="66">
        <v>0</v>
      </c>
      <c r="N32" s="58">
        <f t="shared" si="0"/>
        <v>8.1539351851844799E-4</v>
      </c>
      <c r="O32" s="74">
        <f t="shared" si="1"/>
        <v>8.1539351851844799E-4</v>
      </c>
    </row>
    <row r="33" spans="1:15">
      <c r="A33" s="59">
        <f>Antrenamente!$A$33</f>
        <v>3</v>
      </c>
      <c r="B33" s="63" t="str">
        <f>Antrenamente!$B$39</f>
        <v>31</v>
      </c>
      <c r="C33" s="59" t="str">
        <f>Antrenamente!$C$39</f>
        <v>ZAHARIA ADRIAN</v>
      </c>
      <c r="D33" s="59">
        <f>Antrenamente!$D$39</f>
        <v>0</v>
      </c>
      <c r="E33" s="63">
        <f>Antrenamente!$E$39</f>
        <v>0</v>
      </c>
      <c r="F33" s="63" t="str">
        <f>Antrenamente!$F$39</f>
        <v>Avansati</v>
      </c>
      <c r="G33" s="63" t="str">
        <f>Antrenamente!$G$39</f>
        <v>A1</v>
      </c>
      <c r="H33" s="58">
        <f>Antrenamente!$N$39</f>
        <v>7.3356481481479108E-4</v>
      </c>
      <c r="I33" s="49" t="s">
        <v>88</v>
      </c>
      <c r="J33" s="66">
        <v>0.73263888888888884</v>
      </c>
      <c r="K33" s="66">
        <v>0.73338171296296295</v>
      </c>
      <c r="L33" s="67">
        <v>5</v>
      </c>
      <c r="M33" s="66">
        <v>5.7870370370370366E-5</v>
      </c>
      <c r="N33" s="58">
        <f t="shared" si="0"/>
        <v>7.42824074074111E-4</v>
      </c>
      <c r="O33" s="74">
        <f t="shared" si="1"/>
        <v>8.0069444444448134E-4</v>
      </c>
    </row>
    <row r="34" spans="1:15">
      <c r="A34" s="59">
        <f>Antrenamente!$A$34</f>
        <v>4</v>
      </c>
      <c r="B34" s="63" t="str">
        <f>Antrenamente!$B$19</f>
        <v>23</v>
      </c>
      <c r="C34" s="59" t="str">
        <f>Antrenamente!$C$19</f>
        <v>GHEORGHE RADU</v>
      </c>
      <c r="D34" s="59" t="str">
        <f>Antrenamente!$D$19</f>
        <v>GT AUTO CLUB</v>
      </c>
      <c r="E34" s="63">
        <f>Antrenamente!$E$19</f>
        <v>0</v>
      </c>
      <c r="F34" s="63" t="str">
        <f>Antrenamente!$F$19</f>
        <v>Avansati</v>
      </c>
      <c r="G34" s="63" t="str">
        <f>Antrenamente!$G$19</f>
        <v>A1</v>
      </c>
      <c r="H34" s="58">
        <f>Antrenamente!$N$19</f>
        <v>8.979166666667393E-4</v>
      </c>
      <c r="I34" s="49" t="s">
        <v>88</v>
      </c>
      <c r="J34" s="66">
        <v>0.71875</v>
      </c>
      <c r="K34" s="66">
        <v>0.71948078703703711</v>
      </c>
      <c r="L34" s="67">
        <v>5</v>
      </c>
      <c r="M34" s="66">
        <v>5.7870370370370366E-5</v>
      </c>
      <c r="N34" s="58">
        <f t="shared" si="0"/>
        <v>7.3078703703710612E-4</v>
      </c>
      <c r="O34" s="74">
        <f t="shared" si="1"/>
        <v>7.8865740740747647E-4</v>
      </c>
    </row>
    <row r="35" spans="1:15">
      <c r="A35" s="59">
        <f>Antrenamente!$A$35</f>
        <v>5</v>
      </c>
      <c r="B35" s="63" t="str">
        <f>Antrenamente!$B$54</f>
        <v>77</v>
      </c>
      <c r="C35" s="59" t="str">
        <f>Antrenamente!$C$54</f>
        <v>NICOLE SERGIU</v>
      </c>
      <c r="D35" s="59" t="str">
        <f>Antrenamente!$D$54</f>
        <v>WILLI MSPORT</v>
      </c>
      <c r="E35" s="63">
        <f>Antrenamente!$E$54</f>
        <v>0</v>
      </c>
      <c r="F35" s="63" t="str">
        <f>Antrenamente!$F$54</f>
        <v>Debutanti</v>
      </c>
      <c r="G35" s="63" t="str">
        <f>Antrenamente!$G$54</f>
        <v>D1</v>
      </c>
      <c r="H35" s="58">
        <f>Antrenamente!$N$54</f>
        <v>6.6006944444452209E-4</v>
      </c>
      <c r="I35" s="49" t="s">
        <v>88</v>
      </c>
      <c r="J35" s="66">
        <v>0.74375000000000002</v>
      </c>
      <c r="K35" s="66">
        <v>0.74441736111111112</v>
      </c>
      <c r="L35" s="67">
        <v>10</v>
      </c>
      <c r="M35" s="66">
        <v>1.1574074074074073E-4</v>
      </c>
      <c r="N35" s="58">
        <f t="shared" si="0"/>
        <v>6.6736111111109775E-4</v>
      </c>
      <c r="O35" s="74">
        <f t="shared" si="1"/>
        <v>7.8310185185183844E-4</v>
      </c>
    </row>
    <row r="36" spans="1:15">
      <c r="A36" s="59">
        <f>Antrenamente!$A$36</f>
        <v>6</v>
      </c>
      <c r="B36" s="63" t="str">
        <f>Antrenamente!$B$27</f>
        <v>14</v>
      </c>
      <c r="C36" s="59" t="str">
        <f>Antrenamente!$C$27</f>
        <v>TUDORA DAMIAN</v>
      </c>
      <c r="D36" s="59" t="str">
        <f>Antrenamente!$D$27</f>
        <v>WILLI MSPORT</v>
      </c>
      <c r="E36" s="63">
        <f>Antrenamente!$E$27</f>
        <v>0</v>
      </c>
      <c r="F36" s="63" t="str">
        <f>Antrenamente!$F$27</f>
        <v>Debutanti</v>
      </c>
      <c r="G36" s="63" t="str">
        <f>Antrenamente!$G$27</f>
        <v>D1</v>
      </c>
      <c r="H36" s="58">
        <f>Antrenamente!$N$27</f>
        <v>8.3900462962973265E-4</v>
      </c>
      <c r="I36" s="49" t="s">
        <v>88</v>
      </c>
      <c r="J36" s="66">
        <v>0.72569444444444453</v>
      </c>
      <c r="K36" s="66">
        <v>0.72646828703703703</v>
      </c>
      <c r="L36" s="67">
        <v>0</v>
      </c>
      <c r="M36" s="66">
        <v>0</v>
      </c>
      <c r="N36" s="58">
        <f t="shared" si="0"/>
        <v>7.7384259259249966E-4</v>
      </c>
      <c r="O36" s="74">
        <f t="shared" si="1"/>
        <v>7.7384259259249966E-4</v>
      </c>
    </row>
    <row r="37" spans="1:15">
      <c r="A37" s="59">
        <f>Antrenamente!$A$37</f>
        <v>7</v>
      </c>
      <c r="B37" s="63" t="str">
        <f>Antrenamente!$B$33</f>
        <v>7</v>
      </c>
      <c r="C37" s="59" t="str">
        <f>Antrenamente!$C$33</f>
        <v>ANTON BIANCA</v>
      </c>
      <c r="D37" s="59" t="str">
        <f>Antrenamente!$D$33</f>
        <v>WILLI MSPORT</v>
      </c>
      <c r="E37" s="63">
        <f>Antrenamente!$E$33</f>
        <v>7</v>
      </c>
      <c r="F37" s="63" t="str">
        <f>Antrenamente!$F$33</f>
        <v>Juniori</v>
      </c>
      <c r="G37" s="63" t="str">
        <f>Antrenamente!$G$33</f>
        <v>JUNIORI</v>
      </c>
      <c r="H37" s="58">
        <f>Antrenamente!$N$33</f>
        <v>7.7581018518524392E-4</v>
      </c>
      <c r="I37" s="49" t="s">
        <v>88</v>
      </c>
      <c r="J37" s="66">
        <v>0.7284722222222223</v>
      </c>
      <c r="K37" s="66">
        <v>0.7292460648148148</v>
      </c>
      <c r="L37" s="67">
        <v>0</v>
      </c>
      <c r="M37" s="66">
        <v>0</v>
      </c>
      <c r="N37" s="58">
        <f t="shared" si="0"/>
        <v>7.7384259259249966E-4</v>
      </c>
      <c r="O37" s="74">
        <f t="shared" si="1"/>
        <v>7.7384259259249966E-4</v>
      </c>
    </row>
    <row r="38" spans="1:15">
      <c r="A38" s="59">
        <f>Antrenamente!$A$38</f>
        <v>8</v>
      </c>
      <c r="B38" s="63" t="str">
        <f>Antrenamente!$B$47</f>
        <v>19</v>
      </c>
      <c r="C38" s="59" t="str">
        <f>Antrenamente!$C$47</f>
        <v>IONESCU ADRIAN</v>
      </c>
      <c r="D38" s="59" t="str">
        <f>Antrenamente!$D$47</f>
        <v>KREMSMUELLER</v>
      </c>
      <c r="E38" s="63">
        <f>Antrenamente!$E$47</f>
        <v>0</v>
      </c>
      <c r="F38" s="63" t="str">
        <f>Antrenamente!$F$47</f>
        <v>Debutanti</v>
      </c>
      <c r="G38" s="63" t="str">
        <f>Antrenamente!$G$47</f>
        <v>D1</v>
      </c>
      <c r="H38" s="58">
        <f>Antrenamente!$N$47</f>
        <v>7.1284722222220154E-4</v>
      </c>
      <c r="I38" s="49" t="s">
        <v>88</v>
      </c>
      <c r="J38" s="66">
        <v>0.73888888888888893</v>
      </c>
      <c r="K38" s="66">
        <v>0.73964791666666674</v>
      </c>
      <c r="L38" s="67">
        <v>0</v>
      </c>
      <c r="M38" s="66">
        <v>0</v>
      </c>
      <c r="N38" s="58">
        <f t="shared" si="0"/>
        <v>7.5902777777780983E-4</v>
      </c>
      <c r="O38" s="74">
        <f t="shared" si="1"/>
        <v>7.5902777777780983E-4</v>
      </c>
    </row>
    <row r="39" spans="1:15">
      <c r="A39" s="59">
        <f>Antrenamente!$A$39</f>
        <v>9</v>
      </c>
      <c r="B39" s="63" t="str">
        <f>Antrenamente!$B$35</f>
        <v>85</v>
      </c>
      <c r="C39" s="59" t="str">
        <f>Antrenamente!$C$35</f>
        <v>PAUL AUGUSTIN BOGDAN</v>
      </c>
      <c r="D39" s="59">
        <f>Antrenamente!$D$35</f>
        <v>0</v>
      </c>
      <c r="E39" s="63">
        <f>Antrenamente!$E$35</f>
        <v>0</v>
      </c>
      <c r="F39" s="63" t="str">
        <f>Antrenamente!$F$35</f>
        <v>Debutanti</v>
      </c>
      <c r="G39" s="63" t="str">
        <f>Antrenamente!$G$35</f>
        <v>D2</v>
      </c>
      <c r="H39" s="58">
        <f>Antrenamente!$N$35</f>
        <v>7.5416666666672239E-4</v>
      </c>
      <c r="I39" s="49" t="s">
        <v>88</v>
      </c>
      <c r="J39" s="66">
        <v>0.72986111111111107</v>
      </c>
      <c r="K39" s="66">
        <v>0.73061064814814813</v>
      </c>
      <c r="L39" s="67">
        <v>0</v>
      </c>
      <c r="M39" s="66">
        <v>0</v>
      </c>
      <c r="N39" s="58">
        <f t="shared" si="0"/>
        <v>7.4953703703706243E-4</v>
      </c>
      <c r="O39" s="74">
        <f t="shared" si="1"/>
        <v>7.4953703703706243E-4</v>
      </c>
    </row>
    <row r="40" spans="1:15">
      <c r="A40" s="59">
        <f>Antrenamente!$A$40</f>
        <v>10</v>
      </c>
      <c r="B40" s="63" t="str">
        <f>Antrenamente!$B$20</f>
        <v>09</v>
      </c>
      <c r="C40" s="59" t="str">
        <f>Antrenamente!$C$20</f>
        <v>SZENE RAUL</v>
      </c>
      <c r="D40" s="59" t="str">
        <f>Antrenamente!$D$20</f>
        <v>KREMSMUELLER</v>
      </c>
      <c r="E40" s="63">
        <f>Antrenamente!$E$20</f>
        <v>0</v>
      </c>
      <c r="F40" s="63">
        <f>Antrenamente!$F$20</f>
        <v>0</v>
      </c>
      <c r="G40" s="63">
        <f>Antrenamente!$G$20</f>
        <v>0</v>
      </c>
      <c r="H40" s="58">
        <f>Antrenamente!$N$20</f>
        <v>8.9733796296300405E-4</v>
      </c>
      <c r="I40" s="49" t="s">
        <v>88</v>
      </c>
      <c r="J40" s="66">
        <v>0.71944444444444444</v>
      </c>
      <c r="K40" s="66">
        <v>0.72018969907407404</v>
      </c>
      <c r="L40" s="67">
        <v>0</v>
      </c>
      <c r="M40" s="66">
        <v>0</v>
      </c>
      <c r="N40" s="58">
        <f t="shared" si="0"/>
        <v>7.4525462962959921E-4</v>
      </c>
      <c r="O40" s="74">
        <f t="shared" si="1"/>
        <v>7.4525462962959921E-4</v>
      </c>
    </row>
    <row r="41" spans="1:15">
      <c r="A41" s="59">
        <f>Antrenamente!$A$41</f>
        <v>11</v>
      </c>
      <c r="B41" s="63" t="str">
        <f>Antrenamente!$B$42</f>
        <v>46</v>
      </c>
      <c r="C41" s="59" t="str">
        <f>Antrenamente!$C$42</f>
        <v>CHESARU IONEL</v>
      </c>
      <c r="D41" s="59">
        <f>Antrenamente!$D$42</f>
        <v>0</v>
      </c>
      <c r="E41" s="63">
        <f>Antrenamente!$E$42</f>
        <v>0</v>
      </c>
      <c r="F41" s="63" t="str">
        <f>Antrenamente!$F$42</f>
        <v>Avansati</v>
      </c>
      <c r="G41" s="63" t="str">
        <f>Antrenamente!$G$42</f>
        <v>A1</v>
      </c>
      <c r="H41" s="58">
        <f>Antrenamente!$N$42</f>
        <v>7.2442129629635144E-4</v>
      </c>
      <c r="I41" s="49" t="s">
        <v>88</v>
      </c>
      <c r="J41" s="66">
        <v>0.73541666666666661</v>
      </c>
      <c r="K41" s="66">
        <v>0.73616087962962962</v>
      </c>
      <c r="L41" s="67">
        <v>0</v>
      </c>
      <c r="M41" s="66">
        <v>0</v>
      </c>
      <c r="N41" s="58">
        <f t="shared" si="0"/>
        <v>7.4421296296300898E-4</v>
      </c>
      <c r="O41" s="74">
        <f t="shared" si="1"/>
        <v>7.4421296296300898E-4</v>
      </c>
    </row>
    <row r="42" spans="1:15">
      <c r="A42" s="59">
        <f>Antrenamente!$A$42</f>
        <v>12</v>
      </c>
      <c r="B42" s="63" t="str">
        <f>Antrenamente!$B$51</f>
        <v>16</v>
      </c>
      <c r="C42" s="59" t="str">
        <f>Antrenamente!$C$51</f>
        <v>BURDUCEL ADRIAN IONUT</v>
      </c>
      <c r="D42" s="59">
        <f>Antrenamente!$D$51</f>
        <v>0</v>
      </c>
      <c r="E42" s="63">
        <f>Antrenamente!$E$51</f>
        <v>0</v>
      </c>
      <c r="F42" s="63" t="str">
        <f>Antrenamente!$F$51</f>
        <v>Juniori</v>
      </c>
      <c r="G42" s="63" t="str">
        <f>Antrenamente!$G$51</f>
        <v>JUNIORI</v>
      </c>
      <c r="H42" s="58">
        <f>Antrenamente!$N$51</f>
        <v>6.8692129629632781E-4</v>
      </c>
      <c r="I42" s="49" t="s">
        <v>88</v>
      </c>
      <c r="J42" s="66">
        <v>0.7416666666666667</v>
      </c>
      <c r="K42" s="66">
        <v>0.74239490740740743</v>
      </c>
      <c r="L42" s="67">
        <v>0</v>
      </c>
      <c r="M42" s="66">
        <v>0</v>
      </c>
      <c r="N42" s="58">
        <f t="shared" si="0"/>
        <v>7.2824074074073764E-4</v>
      </c>
      <c r="O42" s="74">
        <f t="shared" si="1"/>
        <v>7.2824074074073764E-4</v>
      </c>
    </row>
    <row r="43" spans="1:15">
      <c r="A43" s="59">
        <f>Antrenamente!$A$43</f>
        <v>13</v>
      </c>
      <c r="B43" s="63" t="str">
        <f>Antrenamente!$B$38</f>
        <v>35</v>
      </c>
      <c r="C43" s="59" t="str">
        <f>Antrenamente!$C$38</f>
        <v>SOLCAN STEFAN</v>
      </c>
      <c r="D43" s="59">
        <f>Antrenamente!$D$38</f>
        <v>0</v>
      </c>
      <c r="E43" s="63">
        <f>Antrenamente!$E$38</f>
        <v>0</v>
      </c>
      <c r="F43" s="63" t="str">
        <f>Antrenamente!$F$38</f>
        <v>Debutanti</v>
      </c>
      <c r="G43" s="63" t="str">
        <f>Antrenamente!$G$38</f>
        <v>D1</v>
      </c>
      <c r="H43" s="58">
        <f>Antrenamente!$N$38</f>
        <v>7.473379629630017E-4</v>
      </c>
      <c r="I43" s="49" t="s">
        <v>88</v>
      </c>
      <c r="J43" s="66">
        <v>0.7319444444444444</v>
      </c>
      <c r="K43" s="66">
        <v>0.73267118055555558</v>
      </c>
      <c r="L43" s="67">
        <v>0</v>
      </c>
      <c r="M43" s="66">
        <v>0</v>
      </c>
      <c r="N43" s="58">
        <f t="shared" si="0"/>
        <v>7.2673611111118142E-4</v>
      </c>
      <c r="O43" s="74">
        <f t="shared" si="1"/>
        <v>7.2673611111118142E-4</v>
      </c>
    </row>
    <row r="44" spans="1:15">
      <c r="A44" s="59">
        <f>Antrenamente!$A$44</f>
        <v>14</v>
      </c>
      <c r="B44" s="63" t="str">
        <f>Antrenamente!$B$48</f>
        <v>59</v>
      </c>
      <c r="C44" s="59" t="str">
        <f>Antrenamente!$C$48</f>
        <v>POPA RAZVAN</v>
      </c>
      <c r="D44" s="59">
        <f>Antrenamente!$D$48</f>
        <v>0</v>
      </c>
      <c r="E44" s="63">
        <f>Antrenamente!$E$48</f>
        <v>0</v>
      </c>
      <c r="F44" s="63" t="str">
        <f>Antrenamente!$F$48</f>
        <v>Avansati</v>
      </c>
      <c r="G44" s="63" t="str">
        <f>Antrenamente!$G$48</f>
        <v>A1</v>
      </c>
      <c r="H44" s="58">
        <f>Antrenamente!$N$48</f>
        <v>7.0787037037045586E-4</v>
      </c>
      <c r="I44" s="49" t="s">
        <v>88</v>
      </c>
      <c r="J44" s="66">
        <v>0.73958333333333337</v>
      </c>
      <c r="K44" s="66">
        <v>0.74030810185185192</v>
      </c>
      <c r="L44" s="67">
        <v>0</v>
      </c>
      <c r="M44" s="66">
        <v>0</v>
      </c>
      <c r="N44" s="58">
        <f t="shared" si="0"/>
        <v>7.2476851851854818E-4</v>
      </c>
      <c r="O44" s="74">
        <f t="shared" si="1"/>
        <v>7.2476851851854818E-4</v>
      </c>
    </row>
    <row r="45" spans="1:15">
      <c r="A45" s="59">
        <f>Antrenamente!$A$45</f>
        <v>15</v>
      </c>
      <c r="B45" s="63" t="str">
        <f>Antrenamente!$B$45</f>
        <v>1</v>
      </c>
      <c r="C45" s="59" t="str">
        <f>Antrenamente!$C$45</f>
        <v>ALEXANDRESCU MIHAI</v>
      </c>
      <c r="D45" s="59">
        <f>Antrenamente!$D$45</f>
        <v>0</v>
      </c>
      <c r="E45" s="63">
        <f>Antrenamente!$E$45</f>
        <v>0</v>
      </c>
      <c r="F45" s="63" t="str">
        <f>Antrenamente!$F$45</f>
        <v>Avansati</v>
      </c>
      <c r="G45" s="63" t="str">
        <f>Antrenamente!$G$45</f>
        <v>A1</v>
      </c>
      <c r="H45" s="58">
        <f>Antrenamente!$N$45</f>
        <v>7.1678240740735699E-4</v>
      </c>
      <c r="I45" s="49" t="s">
        <v>88</v>
      </c>
      <c r="J45" s="66">
        <v>0.73749999999999993</v>
      </c>
      <c r="K45" s="66">
        <v>0.7382209490740741</v>
      </c>
      <c r="L45" s="67">
        <v>0</v>
      </c>
      <c r="M45" s="66">
        <v>0</v>
      </c>
      <c r="N45" s="58">
        <f t="shared" si="0"/>
        <v>7.2094907407416198E-4</v>
      </c>
      <c r="O45" s="74">
        <f t="shared" si="1"/>
        <v>7.2094907407416198E-4</v>
      </c>
    </row>
    <row r="46" spans="1:15">
      <c r="A46" s="59">
        <f>Antrenamente!$A$46</f>
        <v>16</v>
      </c>
      <c r="B46" s="63" t="str">
        <f>Antrenamente!$B$46</f>
        <v>41</v>
      </c>
      <c r="C46" s="59" t="str">
        <f>Antrenamente!$C$46</f>
        <v>MIHIS CRIS ALEXANDRU</v>
      </c>
      <c r="D46" s="59">
        <f>Antrenamente!$D$46</f>
        <v>0</v>
      </c>
      <c r="E46" s="63">
        <f>Antrenamente!$E$46</f>
        <v>0</v>
      </c>
      <c r="F46" s="63" t="str">
        <f>Antrenamente!$F$46</f>
        <v>Debutanti</v>
      </c>
      <c r="G46" s="63" t="str">
        <f>Antrenamente!$G$46</f>
        <v>D1</v>
      </c>
      <c r="H46" s="58">
        <f>Antrenamente!$N$46</f>
        <v>7.1296296296308181E-4</v>
      </c>
      <c r="I46" s="49" t="s">
        <v>88</v>
      </c>
      <c r="J46" s="66">
        <v>0.73819444444444438</v>
      </c>
      <c r="K46" s="66">
        <v>0.73891493055555557</v>
      </c>
      <c r="L46" s="67">
        <v>0</v>
      </c>
      <c r="M46" s="66">
        <v>0</v>
      </c>
      <c r="N46" s="58">
        <f t="shared" si="0"/>
        <v>7.2048611111119598E-4</v>
      </c>
      <c r="O46" s="74">
        <f t="shared" si="1"/>
        <v>7.2048611111119598E-4</v>
      </c>
    </row>
    <row r="47" spans="1:15">
      <c r="A47" s="59">
        <f>Antrenamente!$A$47</f>
        <v>17</v>
      </c>
      <c r="B47" s="63" t="str">
        <f>Antrenamente!$B$44</f>
        <v>2B</v>
      </c>
      <c r="C47" s="59" t="str">
        <f>Antrenamente!$C$44</f>
        <v>ALEXANDRU IONEL</v>
      </c>
      <c r="D47" s="59" t="str">
        <f>Antrenamente!$D$44</f>
        <v>GT AUTO CLUB</v>
      </c>
      <c r="E47" s="63">
        <f>Antrenamente!$E$44</f>
        <v>0</v>
      </c>
      <c r="F47" s="63">
        <f>Antrenamente!$F$44</f>
        <v>0</v>
      </c>
      <c r="G47" s="63">
        <f>Antrenamente!$G$44</f>
        <v>0</v>
      </c>
      <c r="H47" s="58">
        <f>Antrenamente!$N$44</f>
        <v>7.1782407407405824E-4</v>
      </c>
      <c r="I47" s="49" t="s">
        <v>88</v>
      </c>
      <c r="J47" s="66">
        <v>0.7368055555555556</v>
      </c>
      <c r="K47" s="66">
        <v>0.73752280092592593</v>
      </c>
      <c r="L47" s="67">
        <v>0</v>
      </c>
      <c r="M47" s="66">
        <v>0</v>
      </c>
      <c r="N47" s="58">
        <f t="shared" si="0"/>
        <v>7.1724537037032299E-4</v>
      </c>
      <c r="O47" s="74">
        <f t="shared" si="1"/>
        <v>7.1724537037032299E-4</v>
      </c>
    </row>
    <row r="48" spans="1:15">
      <c r="A48" s="59">
        <f>Antrenamente!$A$48</f>
        <v>18</v>
      </c>
      <c r="B48" s="63" t="str">
        <f>Antrenamente!$B$50</f>
        <v>1B</v>
      </c>
      <c r="C48" s="59" t="str">
        <f>Antrenamente!$C$50</f>
        <v>ALEXANDRESCU MIHAI</v>
      </c>
      <c r="D48" s="59">
        <f>Antrenamente!$D$50</f>
        <v>0</v>
      </c>
      <c r="E48" s="63">
        <f>Antrenamente!$E$50</f>
        <v>0</v>
      </c>
      <c r="F48" s="63" t="str">
        <f>Antrenamente!$F$50</f>
        <v>Avansati</v>
      </c>
      <c r="G48" s="63" t="str">
        <f>Antrenamente!$G$50</f>
        <v>A2</v>
      </c>
      <c r="H48" s="58">
        <f>Antrenamente!$N$50</f>
        <v>6.9513888888883546E-4</v>
      </c>
      <c r="I48" s="49" t="s">
        <v>88</v>
      </c>
      <c r="J48" s="66">
        <v>0.74097222222222225</v>
      </c>
      <c r="K48" s="66">
        <v>0.74167893518518513</v>
      </c>
      <c r="L48" s="67">
        <v>0</v>
      </c>
      <c r="M48" s="66">
        <v>0</v>
      </c>
      <c r="N48" s="58">
        <f t="shared" si="0"/>
        <v>7.0671296296287434E-4</v>
      </c>
      <c r="O48" s="74">
        <f t="shared" si="1"/>
        <v>7.0671296296287434E-4</v>
      </c>
    </row>
    <row r="49" spans="1:15">
      <c r="A49" s="59">
        <f>Antrenamente!$A$49</f>
        <v>19</v>
      </c>
      <c r="B49" s="63" t="str">
        <f>Antrenamente!$B$43</f>
        <v>39</v>
      </c>
      <c r="C49" s="59" t="str">
        <f>Antrenamente!$C$43</f>
        <v>ZAMFIRESCU CORNEL</v>
      </c>
      <c r="D49" s="59">
        <f>Antrenamente!$D$43</f>
        <v>0</v>
      </c>
      <c r="E49" s="63">
        <f>Antrenamente!$E$43</f>
        <v>0</v>
      </c>
      <c r="F49" s="63" t="str">
        <f>Antrenamente!$F$43</f>
        <v>Debutanti</v>
      </c>
      <c r="G49" s="63" t="str">
        <f>Antrenamente!$G$43</f>
        <v>D1</v>
      </c>
      <c r="H49" s="58">
        <f>Antrenamente!$N$43</f>
        <v>7.2326388888888093E-4</v>
      </c>
      <c r="I49" s="49" t="s">
        <v>88</v>
      </c>
      <c r="J49" s="66">
        <v>0.73611111111111116</v>
      </c>
      <c r="K49" s="66">
        <v>0.73681724537037041</v>
      </c>
      <c r="L49" s="67">
        <v>0</v>
      </c>
      <c r="M49" s="66">
        <v>0</v>
      </c>
      <c r="N49" s="58">
        <f t="shared" si="0"/>
        <v>7.0613425925925011E-4</v>
      </c>
      <c r="O49" s="74">
        <f t="shared" si="1"/>
        <v>7.0613425925925011E-4</v>
      </c>
    </row>
    <row r="50" spans="1:15">
      <c r="A50" s="59">
        <f>Antrenamente!$A$50</f>
        <v>20</v>
      </c>
      <c r="B50" s="63" t="str">
        <f>Antrenamente!$B$49</f>
        <v>23B</v>
      </c>
      <c r="C50" s="59" t="str">
        <f>Antrenamente!$C$49</f>
        <v>GHEORHE RADU</v>
      </c>
      <c r="D50" s="59" t="str">
        <f>Antrenamente!$D$49</f>
        <v>GT AUTO CLUB</v>
      </c>
      <c r="E50" s="63">
        <f>Antrenamente!$E$49</f>
        <v>0</v>
      </c>
      <c r="F50" s="63">
        <f>Antrenamente!$F$49</f>
        <v>0</v>
      </c>
      <c r="G50" s="63">
        <f>Antrenamente!$G$49</f>
        <v>0</v>
      </c>
      <c r="H50" s="58">
        <f>Antrenamente!$N$49</f>
        <v>6.998842592593757E-4</v>
      </c>
      <c r="I50" s="49" t="s">
        <v>88</v>
      </c>
      <c r="J50" s="66">
        <v>0.7402777777777777</v>
      </c>
      <c r="K50" s="66">
        <v>0.74098090277777784</v>
      </c>
      <c r="L50" s="67">
        <v>0</v>
      </c>
      <c r="M50" s="66">
        <v>0</v>
      </c>
      <c r="N50" s="58">
        <f t="shared" si="0"/>
        <v>7.0312500000013767E-4</v>
      </c>
      <c r="O50" s="74">
        <f t="shared" si="1"/>
        <v>7.0312500000013767E-4</v>
      </c>
    </row>
    <row r="51" spans="1:15">
      <c r="A51" s="59">
        <f>Antrenamente!$A$51</f>
        <v>21</v>
      </c>
      <c r="B51" s="63" t="str">
        <f>Antrenamente!$B$36</f>
        <v>48</v>
      </c>
      <c r="C51" s="59" t="str">
        <f>Antrenamente!$C$36</f>
        <v>SIMION DANIEL</v>
      </c>
      <c r="D51" s="59">
        <f>Antrenamente!$D$36</f>
        <v>0</v>
      </c>
      <c r="E51" s="63">
        <f>Antrenamente!$E$36</f>
        <v>0</v>
      </c>
      <c r="F51" s="63" t="str">
        <f>Antrenamente!$F$36</f>
        <v>Debutanti</v>
      </c>
      <c r="G51" s="63" t="str">
        <f>Antrenamente!$G$36</f>
        <v>D1</v>
      </c>
      <c r="H51" s="58">
        <f>Antrenamente!$N$36</f>
        <v>7.5104166666661865E-4</v>
      </c>
      <c r="I51" s="49" t="s">
        <v>88</v>
      </c>
      <c r="J51" s="66">
        <v>0.73055555555555562</v>
      </c>
      <c r="K51" s="66">
        <v>0.73125138888888885</v>
      </c>
      <c r="L51" s="67">
        <v>0</v>
      </c>
      <c r="M51" s="66">
        <v>0</v>
      </c>
      <c r="N51" s="58">
        <f t="shared" si="0"/>
        <v>6.9583333333322894E-4</v>
      </c>
      <c r="O51" s="74">
        <f t="shared" si="1"/>
        <v>6.9583333333322894E-4</v>
      </c>
    </row>
    <row r="52" spans="1:15">
      <c r="A52" s="59">
        <f>Antrenamente!$A$52</f>
        <v>22</v>
      </c>
      <c r="B52" s="63" t="str">
        <f>Antrenamente!$B$52</f>
        <v>11</v>
      </c>
      <c r="C52" s="59" t="str">
        <f>Antrenamente!$C$52</f>
        <v>GHEORGHE HORIA</v>
      </c>
      <c r="D52" s="59" t="str">
        <f>Antrenamente!$D$52</f>
        <v>GT AUTO CLUB</v>
      </c>
      <c r="E52" s="63">
        <f>Antrenamente!$E$52</f>
        <v>0</v>
      </c>
      <c r="F52" s="63" t="str">
        <f>Antrenamente!$F$52</f>
        <v>Juniori</v>
      </c>
      <c r="G52" s="63" t="str">
        <f>Antrenamente!$G$52</f>
        <v>JUNIORI</v>
      </c>
      <c r="H52" s="58">
        <f>Antrenamente!$N$52</f>
        <v>6.8449074074072858E-4</v>
      </c>
      <c r="I52" s="49" t="s">
        <v>88</v>
      </c>
      <c r="J52" s="66">
        <v>0.74236111111111114</v>
      </c>
      <c r="K52" s="66">
        <v>0.74304675925925923</v>
      </c>
      <c r="L52" s="67">
        <v>0</v>
      </c>
      <c r="M52" s="66">
        <v>0</v>
      </c>
      <c r="N52" s="58">
        <f t="shared" si="0"/>
        <v>6.8564814814808805E-4</v>
      </c>
      <c r="O52" s="74">
        <f t="shared" si="1"/>
        <v>6.8564814814808805E-4</v>
      </c>
    </row>
    <row r="53" spans="1:15">
      <c r="A53" s="59">
        <f>Antrenamente!$A$53</f>
        <v>46</v>
      </c>
      <c r="B53" s="63" t="str">
        <f>Antrenamente!$B$16</f>
        <v>65</v>
      </c>
      <c r="C53" s="59" t="str">
        <f>Antrenamente!$C$16</f>
        <v>PASARIN MARCU EUGEN</v>
      </c>
      <c r="D53" s="59">
        <f>Antrenamente!$D$16</f>
        <v>0</v>
      </c>
      <c r="E53" s="63">
        <f>Antrenamente!$E$16</f>
        <v>0</v>
      </c>
      <c r="F53" s="63" t="str">
        <f>Antrenamente!$F$16</f>
        <v>Debutanti</v>
      </c>
      <c r="G53" s="63" t="str">
        <f>Antrenamente!$G$16</f>
        <v>D1</v>
      </c>
      <c r="H53" s="58">
        <f>Antrenamente!$N$16</f>
        <v>9.0138888888890989E-4</v>
      </c>
      <c r="I53" s="49" t="s">
        <v>88</v>
      </c>
      <c r="J53" s="66">
        <v>0.71597222222222223</v>
      </c>
      <c r="K53" s="140">
        <v>0.71665567129629626</v>
      </c>
      <c r="L53" s="67">
        <v>0</v>
      </c>
      <c r="M53" s="66">
        <v>0</v>
      </c>
      <c r="N53" s="58">
        <f t="shared" si="0"/>
        <v>6.8344907407402733E-4</v>
      </c>
      <c r="O53" s="74">
        <f t="shared" si="1"/>
        <v>6.8344907407402733E-4</v>
      </c>
    </row>
    <row r="54" spans="1:15">
      <c r="A54" s="59">
        <f>Antrenamente!$A$54</f>
        <v>2</v>
      </c>
      <c r="B54" s="63" t="str">
        <f>Antrenamente!$B$53</f>
        <v>414</v>
      </c>
      <c r="C54" s="59" t="str">
        <f>Antrenamente!$C$53</f>
        <v>SZENE RAUL</v>
      </c>
      <c r="D54" s="59" t="str">
        <f>Antrenamente!$D$53</f>
        <v>KREMSMUELLER</v>
      </c>
      <c r="E54" s="63">
        <f>Antrenamente!$E$53</f>
        <v>0</v>
      </c>
      <c r="F54" s="63" t="str">
        <f>Antrenamente!$F$53</f>
        <v>Avansati</v>
      </c>
      <c r="G54" s="63" t="str">
        <f>Antrenamente!$G$53</f>
        <v>A2</v>
      </c>
      <c r="H54" s="58">
        <f>Antrenamente!$N$53</f>
        <v>6.6874999999999574E-4</v>
      </c>
      <c r="I54" s="49" t="s">
        <v>88</v>
      </c>
      <c r="J54" s="66">
        <v>0.74305555555555547</v>
      </c>
      <c r="K54" s="66">
        <v>0.7437128472222222</v>
      </c>
      <c r="L54" s="67">
        <v>0</v>
      </c>
      <c r="M54" s="66">
        <v>0</v>
      </c>
      <c r="N54" s="58">
        <f t="shared" si="0"/>
        <v>6.5729166666672612E-4</v>
      </c>
      <c r="O54" s="74">
        <f t="shared" si="1"/>
        <v>6.5729166666672612E-4</v>
      </c>
    </row>
    <row r="55" spans="1:15">
      <c r="A55" s="59">
        <f>Antrenamente!$A$55</f>
        <v>45</v>
      </c>
      <c r="B55" s="63" t="str">
        <f>Antrenamente!$B$55</f>
        <v>22B</v>
      </c>
      <c r="C55" s="59" t="str">
        <f>Antrenamente!$C$55</f>
        <v>CIUHULESCU ROXANA</v>
      </c>
      <c r="D55" s="59">
        <f>Antrenamente!$D$55</f>
        <v>0</v>
      </c>
      <c r="E55" s="63">
        <f>Antrenamente!$E$55</f>
        <v>0</v>
      </c>
      <c r="F55" s="63" t="str">
        <f>Antrenamente!$F$55</f>
        <v>Debutanti</v>
      </c>
      <c r="G55" s="63" t="str">
        <f>Antrenamente!$G$55</f>
        <v>D1</v>
      </c>
      <c r="H55" s="58">
        <f>Antrenamente!$N$55</f>
        <v>4.0972222222222222E-2</v>
      </c>
      <c r="I55" s="49" t="s">
        <v>48</v>
      </c>
      <c r="J55" s="66">
        <v>0</v>
      </c>
      <c r="K55" s="66">
        <v>0</v>
      </c>
      <c r="L55" s="67">
        <v>0</v>
      </c>
      <c r="M55" s="66">
        <v>4.0972222222222222E-2</v>
      </c>
      <c r="N55" s="58">
        <f t="shared" si="0"/>
        <v>0</v>
      </c>
      <c r="O55" s="74">
        <f t="shared" si="1"/>
        <v>4.0972222222222222E-2</v>
      </c>
    </row>
    <row r="56" spans="1:15">
      <c r="A56" s="59">
        <f>Antrenamente!$A$56</f>
        <v>45</v>
      </c>
      <c r="B56" s="63" t="str">
        <f>Antrenamente!$B$56</f>
        <v>38B</v>
      </c>
      <c r="C56" s="59" t="str">
        <f>Antrenamente!$C$56</f>
        <v>NAN GEORGE COSTEL</v>
      </c>
      <c r="D56" s="59" t="str">
        <f>Antrenamente!$D$56</f>
        <v>KREMSMUELLER</v>
      </c>
      <c r="E56" s="63">
        <f>Antrenamente!$E$56</f>
        <v>0</v>
      </c>
      <c r="F56" s="63" t="str">
        <f>Antrenamente!$F$56</f>
        <v>Debutanti</v>
      </c>
      <c r="G56" s="63" t="str">
        <f>Antrenamente!$G$56</f>
        <v>D2</v>
      </c>
      <c r="H56" s="58">
        <f>Antrenamente!$N$56</f>
        <v>4.0972222222222222E-2</v>
      </c>
      <c r="I56" s="49" t="s">
        <v>48</v>
      </c>
      <c r="J56" s="66">
        <v>0</v>
      </c>
      <c r="K56" s="66">
        <v>0</v>
      </c>
      <c r="L56" s="67">
        <v>0</v>
      </c>
      <c r="M56" s="66">
        <v>4.0972222222222222E-2</v>
      </c>
      <c r="N56" s="58">
        <f t="shared" si="0"/>
        <v>0</v>
      </c>
      <c r="O56" s="74">
        <f t="shared" si="1"/>
        <v>4.0972222222222222E-2</v>
      </c>
    </row>
  </sheetData>
  <sortState ref="B9:O56">
    <sortCondition descending="1" ref="I9"/>
    <sortCondition descending="1" ref="O9"/>
  </sortState>
  <mergeCells count="18">
    <mergeCell ref="M7:M8"/>
    <mergeCell ref="A5:O5"/>
    <mergeCell ref="J7:K7"/>
    <mergeCell ref="L7:L8"/>
    <mergeCell ref="N7:N8"/>
    <mergeCell ref="O7:O8"/>
    <mergeCell ref="I7:I8"/>
    <mergeCell ref="D7:D8"/>
    <mergeCell ref="A1:B1"/>
    <mergeCell ref="A2:B2"/>
    <mergeCell ref="A3:B3"/>
    <mergeCell ref="H7:H8"/>
    <mergeCell ref="A7:A8"/>
    <mergeCell ref="B7:B8"/>
    <mergeCell ref="C7:C8"/>
    <mergeCell ref="E7:E8"/>
    <mergeCell ref="F7:F8"/>
    <mergeCell ref="G7:G8"/>
  </mergeCells>
  <phoneticPr fontId="1" type="noConversion"/>
  <dataValidations count="2">
    <dataValidation type="list" allowBlank="1" showInputMessage="1" showErrorMessage="1" sqref="C3:D3">
      <formula1>Filnalizat</formula1>
    </dataValidation>
    <dataValidation type="list" allowBlank="1" showInputMessage="1" showErrorMessage="1" sqref="I1:I4 I6:I61568">
      <formula1>Part</formula1>
    </dataValidation>
  </dataValidations>
  <pageMargins left="0.74803149606299213" right="0.74803149606299213" top="0.98425196850393704" bottom="0.98425196850393704" header="0.51181102362204722" footer="0.51181102362204722"/>
  <pageSetup paperSize="9" scale="76" orientation="landscape" horizontalDpi="150" verticalDpi="15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"/>
  <dimension ref="A1:O56"/>
  <sheetViews>
    <sheetView zoomScale="90" workbookViewId="0">
      <selection activeCell="C3" sqref="C3"/>
    </sheetView>
  </sheetViews>
  <sheetFormatPr defaultColWidth="9.140625" defaultRowHeight="12.75"/>
  <cols>
    <col min="1" max="1" width="5.28515625" style="63" customWidth="1"/>
    <col min="2" max="2" width="6.7109375" style="63" customWidth="1"/>
    <col min="3" max="3" width="19.5703125" style="75" customWidth="1"/>
    <col min="4" max="4" width="14.85546875" style="75" customWidth="1"/>
    <col min="5" max="5" width="7" style="63" customWidth="1"/>
    <col min="6" max="6" width="10.7109375" style="63" customWidth="1"/>
    <col min="7" max="7" width="9.28515625" style="63" customWidth="1"/>
    <col min="8" max="8" width="9.5703125" style="58" customWidth="1"/>
    <col min="9" max="9" width="8.7109375" style="68" customWidth="1"/>
    <col min="10" max="10" width="13.140625" style="66" customWidth="1"/>
    <col min="11" max="11" width="12.85546875" style="66" customWidth="1"/>
    <col min="12" max="12" width="10.7109375" style="67" customWidth="1"/>
    <col min="13" max="13" width="14.7109375" style="66" hidden="1" customWidth="1"/>
    <col min="14" max="15" width="10.7109375" style="58" customWidth="1"/>
    <col min="16" max="16384" width="9.140625" style="49"/>
  </cols>
  <sheetData>
    <row r="1" spans="1:15" s="59" customFormat="1">
      <c r="A1" s="176" t="s">
        <v>84</v>
      </c>
      <c r="B1" s="176"/>
      <c r="C1" s="65" t="str">
        <f>Antrenamente!C1</f>
        <v>Carrefour Baneasa</v>
      </c>
      <c r="D1" s="65"/>
      <c r="E1" s="72"/>
      <c r="F1" s="72"/>
      <c r="G1" s="72"/>
      <c r="H1" s="58"/>
      <c r="I1" s="76"/>
      <c r="J1" s="56"/>
      <c r="K1" s="56"/>
      <c r="L1" s="57"/>
      <c r="M1" s="56"/>
      <c r="N1" s="58"/>
      <c r="O1" s="58"/>
    </row>
    <row r="2" spans="1:15" s="59" customFormat="1">
      <c r="A2" s="176" t="s">
        <v>85</v>
      </c>
      <c r="B2" s="176"/>
      <c r="C2" s="69">
        <v>41248</v>
      </c>
      <c r="D2" s="69"/>
      <c r="E2" s="73"/>
      <c r="F2" s="73"/>
      <c r="G2" s="73"/>
      <c r="H2" s="58"/>
      <c r="I2" s="76"/>
      <c r="J2" s="56"/>
      <c r="K2" s="56"/>
      <c r="L2" s="57"/>
      <c r="M2" s="56"/>
      <c r="N2" s="58"/>
      <c r="O2" s="58"/>
    </row>
    <row r="3" spans="1:15" s="59" customFormat="1">
      <c r="A3" s="176" t="s">
        <v>106</v>
      </c>
      <c r="B3" s="176"/>
      <c r="C3" s="70" t="s">
        <v>104</v>
      </c>
      <c r="D3" s="70"/>
      <c r="E3" s="73"/>
      <c r="F3" s="73"/>
      <c r="G3" s="73"/>
      <c r="H3" s="58"/>
      <c r="I3" s="76"/>
      <c r="J3" s="56"/>
      <c r="K3" s="56"/>
      <c r="L3" s="57"/>
      <c r="M3" s="56"/>
      <c r="N3" s="58"/>
      <c r="O3" s="58"/>
    </row>
    <row r="4" spans="1:15" s="59" customFormat="1">
      <c r="A4" s="63"/>
      <c r="B4" s="63"/>
      <c r="C4" s="75"/>
      <c r="D4" s="75"/>
      <c r="E4" s="63"/>
      <c r="F4" s="63"/>
      <c r="G4" s="63"/>
      <c r="H4" s="58"/>
      <c r="I4" s="58"/>
      <c r="J4" s="56"/>
      <c r="K4" s="56"/>
      <c r="L4" s="57"/>
      <c r="M4" s="56"/>
      <c r="N4" s="58"/>
      <c r="O4" s="58"/>
    </row>
    <row r="5" spans="1:15" s="59" customFormat="1" ht="23.25" customHeight="1">
      <c r="A5" s="165" t="s">
        <v>190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</row>
    <row r="6" spans="1:15" s="59" customFormat="1" ht="13.5" thickBot="1">
      <c r="A6" s="63"/>
      <c r="B6" s="63"/>
      <c r="C6" s="75"/>
      <c r="D6" s="75"/>
      <c r="E6" s="63"/>
      <c r="F6" s="63"/>
      <c r="G6" s="63"/>
      <c r="H6" s="58"/>
      <c r="I6" s="58"/>
      <c r="J6" s="56"/>
      <c r="K6" s="56"/>
      <c r="L6" s="57"/>
      <c r="M6" s="56"/>
      <c r="N6" s="58"/>
      <c r="O6" s="58"/>
    </row>
    <row r="7" spans="1:15" ht="12.75" customHeight="1">
      <c r="A7" s="157" t="s">
        <v>0</v>
      </c>
      <c r="B7" s="161" t="s">
        <v>1</v>
      </c>
      <c r="C7" s="161" t="s">
        <v>108</v>
      </c>
      <c r="D7" s="161" t="s">
        <v>108</v>
      </c>
      <c r="E7" s="161" t="s">
        <v>95</v>
      </c>
      <c r="F7" s="159" t="s">
        <v>49</v>
      </c>
      <c r="G7" s="159" t="s">
        <v>53</v>
      </c>
      <c r="H7" s="166" t="s">
        <v>97</v>
      </c>
      <c r="I7" s="177" t="s">
        <v>87</v>
      </c>
      <c r="J7" s="170" t="s">
        <v>42</v>
      </c>
      <c r="K7" s="170"/>
      <c r="L7" s="172" t="s">
        <v>4</v>
      </c>
      <c r="M7" s="170" t="s">
        <v>4</v>
      </c>
      <c r="N7" s="166" t="s">
        <v>3</v>
      </c>
      <c r="O7" s="150" t="s">
        <v>43</v>
      </c>
    </row>
    <row r="8" spans="1:15" ht="13.5" thickBot="1">
      <c r="A8" s="158"/>
      <c r="B8" s="162"/>
      <c r="C8" s="162"/>
      <c r="D8" s="162"/>
      <c r="E8" s="162"/>
      <c r="F8" s="160"/>
      <c r="G8" s="160"/>
      <c r="H8" s="167"/>
      <c r="I8" s="178"/>
      <c r="J8" s="71" t="s">
        <v>54</v>
      </c>
      <c r="K8" s="71" t="s">
        <v>54</v>
      </c>
      <c r="L8" s="173"/>
      <c r="M8" s="171"/>
      <c r="N8" s="167"/>
      <c r="O8" s="151"/>
    </row>
    <row r="9" spans="1:15">
      <c r="A9" s="63">
        <f>'Mansa I'!$A$9</f>
        <v>1</v>
      </c>
      <c r="B9" s="63" t="str">
        <f>'Mansa I'!$B$9</f>
        <v>26</v>
      </c>
      <c r="C9" s="75" t="str">
        <f>'Mansa I'!$C$9</f>
        <v>TARICEANU CALIN POPESCU</v>
      </c>
      <c r="D9" s="75">
        <f>'Mansa I'!$D$9</f>
        <v>0</v>
      </c>
      <c r="E9" s="63">
        <f>'Mansa I'!$E$9</f>
        <v>0</v>
      </c>
      <c r="F9" s="63">
        <f>'Mansa I'!$F$9</f>
        <v>0</v>
      </c>
      <c r="G9" s="63">
        <f>'Mansa I'!$G$9</f>
        <v>0</v>
      </c>
      <c r="H9" s="58">
        <f>'Mansa I'!$O$9</f>
        <v>7.5231481481480124E-3</v>
      </c>
      <c r="I9" s="68" t="s">
        <v>88</v>
      </c>
      <c r="J9" s="143">
        <v>0.72013888888888899</v>
      </c>
      <c r="K9" s="143">
        <v>0.7270833333333333</v>
      </c>
      <c r="L9" s="67">
        <v>50</v>
      </c>
      <c r="M9" s="66">
        <v>5.7870370370370378E-4</v>
      </c>
      <c r="N9" s="58">
        <f t="shared" ref="N9:N56" si="0">K9-J9</f>
        <v>6.9444444444443088E-3</v>
      </c>
      <c r="O9" s="58">
        <f t="shared" ref="O9:O56" si="1">N9+M9</f>
        <v>7.5231481481480124E-3</v>
      </c>
    </row>
    <row r="10" spans="1:15">
      <c r="A10" s="63">
        <f>'Mansa I'!$A$10</f>
        <v>2</v>
      </c>
      <c r="B10" s="63" t="str">
        <f>'Mansa I'!$B$10</f>
        <v>48B</v>
      </c>
      <c r="C10" s="144" t="str">
        <f>'Mansa I'!$C$10</f>
        <v>MANU RADU</v>
      </c>
      <c r="D10" s="75" t="str">
        <f>'Mansa I'!$D$10</f>
        <v>OLD RALY TEAM</v>
      </c>
      <c r="E10" s="63">
        <f>'Mansa I'!$E$10</f>
        <v>0</v>
      </c>
      <c r="F10" s="63">
        <f>'Mansa I'!$F$10</f>
        <v>0</v>
      </c>
      <c r="G10" s="63">
        <f>'Mansa I'!$G$10</f>
        <v>0</v>
      </c>
      <c r="H10" s="58">
        <f>'Mansa I'!$O$10</f>
        <v>2.2259259259258535E-3</v>
      </c>
      <c r="I10" s="68" t="s">
        <v>88</v>
      </c>
      <c r="J10" s="66">
        <v>0.75277777777777777</v>
      </c>
      <c r="K10" s="66">
        <v>0.75369166666666665</v>
      </c>
      <c r="L10" s="67">
        <v>0</v>
      </c>
      <c r="M10" s="66">
        <v>0</v>
      </c>
      <c r="N10" s="58">
        <f t="shared" si="0"/>
        <v>9.1388888888888076E-4</v>
      </c>
      <c r="O10" s="58">
        <f t="shared" si="1"/>
        <v>9.1388888888888076E-4</v>
      </c>
    </row>
    <row r="11" spans="1:15">
      <c r="A11" s="63">
        <f>'Mansa I'!$A$11</f>
        <v>3</v>
      </c>
      <c r="B11" s="63" t="str">
        <f>'Mansa I'!$B$11</f>
        <v>78</v>
      </c>
      <c r="C11" s="75" t="str">
        <f>'Mansa I'!$C$11</f>
        <v>BAIASU HORATIU FLORIN</v>
      </c>
      <c r="D11" s="75" t="str">
        <f>'Mansa I'!$D$11</f>
        <v>OCHIOASA</v>
      </c>
      <c r="E11" s="63">
        <f>'Mansa I'!$E$11</f>
        <v>0</v>
      </c>
      <c r="F11" s="63">
        <f>'Mansa I'!$F$11</f>
        <v>0</v>
      </c>
      <c r="G11" s="63">
        <f>'Mansa I'!$G$11</f>
        <v>0</v>
      </c>
      <c r="H11" s="58">
        <f>'Mansa I'!$O$11</f>
        <v>1.2950231481481111E-3</v>
      </c>
      <c r="I11" s="68" t="s">
        <v>88</v>
      </c>
      <c r="J11" s="66">
        <v>0.75138888888888899</v>
      </c>
      <c r="K11" s="66">
        <v>0.75256736111111111</v>
      </c>
      <c r="L11" s="67">
        <v>0</v>
      </c>
      <c r="M11" s="66">
        <v>0</v>
      </c>
      <c r="N11" s="58">
        <f t="shared" si="0"/>
        <v>1.1784722222221156E-3</v>
      </c>
      <c r="O11" s="58">
        <f t="shared" si="1"/>
        <v>1.1784722222221156E-3</v>
      </c>
    </row>
    <row r="12" spans="1:15">
      <c r="A12" s="63">
        <f>'Mansa I'!$A$12</f>
        <v>4</v>
      </c>
      <c r="B12" s="63" t="str">
        <f>'Mansa I'!$B$12</f>
        <v>2</v>
      </c>
      <c r="C12" s="75" t="str">
        <f>'Mansa I'!$C$12</f>
        <v>ALEXANDRU IONEL</v>
      </c>
      <c r="D12" s="75" t="str">
        <f>'Mansa I'!$D$12</f>
        <v>GT AUTO CLUB</v>
      </c>
      <c r="E12" s="63">
        <f>'Mansa I'!$E$12</f>
        <v>0</v>
      </c>
      <c r="F12" s="63" t="str">
        <f>'Mansa I'!$F$12</f>
        <v>Debutanti</v>
      </c>
      <c r="G12" s="63" t="str">
        <f>'Mansa I'!$G$12</f>
        <v>D2</v>
      </c>
      <c r="H12" s="58">
        <f>'Mansa I'!$O$12</f>
        <v>1.1981481481480795E-3</v>
      </c>
      <c r="I12" s="68" t="s">
        <v>88</v>
      </c>
      <c r="J12" s="66">
        <v>0.77638888888888891</v>
      </c>
      <c r="K12" s="66">
        <v>0.77711180555555559</v>
      </c>
      <c r="L12" s="67">
        <v>0</v>
      </c>
      <c r="M12" s="66">
        <v>0</v>
      </c>
      <c r="N12" s="58">
        <f t="shared" si="0"/>
        <v>7.2291666666668419E-4</v>
      </c>
      <c r="O12" s="58">
        <f t="shared" si="1"/>
        <v>7.2291666666668419E-4</v>
      </c>
    </row>
    <row r="13" spans="1:15">
      <c r="A13" s="63">
        <f>'Mansa I'!$A$13</f>
        <v>5</v>
      </c>
      <c r="B13" s="63" t="str">
        <f>'Mansa I'!$B$13</f>
        <v>24B</v>
      </c>
      <c r="C13" s="75" t="str">
        <f>'Mansa I'!$C$13</f>
        <v>BERCIOIU MIHAIL</v>
      </c>
      <c r="D13" s="75" t="str">
        <f>'Mansa I'!$D$13</f>
        <v>OLD RALY TEAM</v>
      </c>
      <c r="E13" s="63">
        <f>'Mansa I'!$E$13</f>
        <v>0</v>
      </c>
      <c r="F13" s="63">
        <f>'Mansa I'!$F$13</f>
        <v>0</v>
      </c>
      <c r="G13" s="63">
        <f>'Mansa I'!$G$13</f>
        <v>0</v>
      </c>
      <c r="H13" s="58">
        <f>'Mansa I'!$O$13</f>
        <v>1.0644675925925073E-3</v>
      </c>
      <c r="I13" s="68" t="s">
        <v>88</v>
      </c>
      <c r="J13" s="66">
        <v>0.75694444444444453</v>
      </c>
      <c r="K13" s="66">
        <v>0.75785717592592594</v>
      </c>
      <c r="L13" s="67">
        <v>0</v>
      </c>
      <c r="M13" s="66">
        <v>0</v>
      </c>
      <c r="N13" s="58">
        <f t="shared" si="0"/>
        <v>9.1273148148141026E-4</v>
      </c>
      <c r="O13" s="58">
        <f t="shared" si="1"/>
        <v>9.1273148148141026E-4</v>
      </c>
    </row>
    <row r="14" spans="1:15">
      <c r="A14" s="63">
        <f>'Mansa I'!$A$14</f>
        <v>6</v>
      </c>
      <c r="B14" s="63" t="str">
        <f>'Mansa I'!$B$14</f>
        <v>24</v>
      </c>
      <c r="C14" s="75" t="str">
        <f>'Mansa I'!$C$14</f>
        <v>BERCIOIU MIHAIL</v>
      </c>
      <c r="D14" s="75" t="str">
        <f>'Mansa I'!$D$14</f>
        <v>OLD RALY TEAM</v>
      </c>
      <c r="E14" s="63">
        <f>'Mansa I'!$E$14</f>
        <v>0</v>
      </c>
      <c r="F14" s="63">
        <f>'Mansa I'!$F$14</f>
        <v>0</v>
      </c>
      <c r="G14" s="63">
        <f>'Mansa I'!$G$14</f>
        <v>0</v>
      </c>
      <c r="H14" s="58">
        <f>'Mansa I'!$O$14</f>
        <v>1.0211805555556863E-3</v>
      </c>
      <c r="I14" s="68" t="s">
        <v>88</v>
      </c>
      <c r="J14" s="66">
        <v>0.7597222222222223</v>
      </c>
      <c r="K14" s="66">
        <v>0.76062754629629625</v>
      </c>
      <c r="L14" s="67">
        <v>0</v>
      </c>
      <c r="M14" s="66">
        <v>0</v>
      </c>
      <c r="N14" s="58">
        <f t="shared" si="0"/>
        <v>9.0532407407395432E-4</v>
      </c>
      <c r="O14" s="58">
        <f t="shared" si="1"/>
        <v>9.0532407407395432E-4</v>
      </c>
    </row>
    <row r="15" spans="1:15">
      <c r="A15" s="63">
        <f>'Mansa I'!$A$15</f>
        <v>7</v>
      </c>
      <c r="B15" s="63" t="str">
        <f>'Mansa I'!$B$15</f>
        <v>123</v>
      </c>
      <c r="C15" s="75" t="str">
        <f>'Mansa I'!$C$15</f>
        <v>CIOCAN CHRISTIAN</v>
      </c>
      <c r="D15" s="75">
        <f>'Mansa I'!$D$15</f>
        <v>0</v>
      </c>
      <c r="E15" s="63">
        <f>'Mansa I'!$E$15</f>
        <v>0</v>
      </c>
      <c r="F15" s="63" t="str">
        <f>'Mansa I'!$F$15</f>
        <v>Debutanti</v>
      </c>
      <c r="G15" s="63" t="str">
        <f>'Mansa I'!$G$15</f>
        <v>D1</v>
      </c>
      <c r="H15" s="58">
        <f>'Mansa I'!$O$15</f>
        <v>1.0061342592592359E-3</v>
      </c>
      <c r="I15" s="68" t="s">
        <v>88</v>
      </c>
      <c r="J15" s="66">
        <v>0.75624999999999998</v>
      </c>
      <c r="K15" s="66">
        <v>0.75718668981481485</v>
      </c>
      <c r="L15" s="67">
        <v>0</v>
      </c>
      <c r="M15" s="66">
        <v>0</v>
      </c>
      <c r="N15" s="58">
        <f t="shared" si="0"/>
        <v>9.3668981481487279E-4</v>
      </c>
      <c r="O15" s="58">
        <f t="shared" si="1"/>
        <v>9.3668981481487279E-4</v>
      </c>
    </row>
    <row r="16" spans="1:15">
      <c r="A16" s="63">
        <f>'Mansa I'!$A$16</f>
        <v>8</v>
      </c>
      <c r="B16" s="63" t="str">
        <f>'Mansa I'!$B$16</f>
        <v>10</v>
      </c>
      <c r="C16" s="75" t="str">
        <f>'Mansa I'!$C$16</f>
        <v>FLORESCU TEODORA</v>
      </c>
      <c r="D16" s="75">
        <f>'Mansa I'!$D$16</f>
        <v>0</v>
      </c>
      <c r="E16" s="63">
        <f>'Mansa I'!$E$16</f>
        <v>0</v>
      </c>
      <c r="F16" s="63" t="str">
        <f>'Mansa I'!$F$16</f>
        <v>Debutanti</v>
      </c>
      <c r="G16" s="63" t="str">
        <f>'Mansa I'!$G$16</f>
        <v>D2</v>
      </c>
      <c r="H16" s="58">
        <f>'Mansa I'!$O$16</f>
        <v>9.5277777777771021E-4</v>
      </c>
      <c r="I16" s="68" t="s">
        <v>88</v>
      </c>
      <c r="J16" s="66">
        <v>0.75486111111111109</v>
      </c>
      <c r="K16" s="66">
        <v>0.75569594907407411</v>
      </c>
      <c r="L16" s="67">
        <v>10</v>
      </c>
      <c r="M16" s="66">
        <v>1.1574074074074073E-4</v>
      </c>
      <c r="N16" s="58">
        <f t="shared" si="0"/>
        <v>8.3483796296301982E-4</v>
      </c>
      <c r="O16" s="58">
        <f t="shared" si="1"/>
        <v>9.5057870370376051E-4</v>
      </c>
    </row>
    <row r="17" spans="1:15">
      <c r="A17" s="63">
        <f>'Mansa I'!$A$17</f>
        <v>9</v>
      </c>
      <c r="B17" s="63" t="str">
        <f>'Mansa I'!$B$17</f>
        <v>59B</v>
      </c>
      <c r="C17" s="75" t="str">
        <f>'Mansa I'!$C$17</f>
        <v>POPA RAZVAN</v>
      </c>
      <c r="D17" s="75">
        <f>'Mansa I'!$D$17</f>
        <v>0</v>
      </c>
      <c r="E17" s="63">
        <f>'Mansa I'!$E$17</f>
        <v>0</v>
      </c>
      <c r="F17" s="63">
        <f>'Mansa I'!$F$17</f>
        <v>0</v>
      </c>
      <c r="G17" s="63">
        <f>'Mansa I'!$G$17</f>
        <v>0</v>
      </c>
      <c r="H17" s="58">
        <f>'Mansa I'!$O$17</f>
        <v>9.3796296296292834E-4</v>
      </c>
      <c r="I17" s="68" t="s">
        <v>88</v>
      </c>
      <c r="J17" s="66">
        <v>0.76458333333333339</v>
      </c>
      <c r="K17" s="66">
        <v>0.76528136574074068</v>
      </c>
      <c r="L17" s="67">
        <v>0</v>
      </c>
      <c r="M17" s="66">
        <v>0</v>
      </c>
      <c r="N17" s="58">
        <f t="shared" si="0"/>
        <v>6.9803240740728967E-4</v>
      </c>
      <c r="O17" s="58">
        <f t="shared" si="1"/>
        <v>6.9803240740728967E-4</v>
      </c>
    </row>
    <row r="18" spans="1:15">
      <c r="A18" s="63">
        <f>'Mansa I'!$A$18</f>
        <v>10</v>
      </c>
      <c r="B18" s="63" t="str">
        <f>'Mansa I'!$B$18</f>
        <v>89</v>
      </c>
      <c r="C18" s="75" t="str">
        <f>'Mansa I'!$C$18</f>
        <v>TRIFONESCU DRAGOS-VIOREL</v>
      </c>
      <c r="D18" s="75">
        <f>'Mansa I'!$D$18</f>
        <v>0</v>
      </c>
      <c r="E18" s="63">
        <f>'Mansa I'!$E$18</f>
        <v>89</v>
      </c>
      <c r="F18" s="63" t="str">
        <f>'Mansa I'!$F$18</f>
        <v>Avansati</v>
      </c>
      <c r="G18" s="63" t="str">
        <f>'Mansa I'!$G$18</f>
        <v>A2</v>
      </c>
      <c r="H18" s="58">
        <f>'Mansa I'!$O$18</f>
        <v>9.3078703703710296E-4</v>
      </c>
      <c r="I18" s="68" t="s">
        <v>88</v>
      </c>
      <c r="J18" s="66">
        <v>0.77013888888888893</v>
      </c>
      <c r="K18" s="66">
        <v>0.77098611111111115</v>
      </c>
      <c r="L18" s="67">
        <v>0</v>
      </c>
      <c r="M18" s="66">
        <v>0</v>
      </c>
      <c r="N18" s="58">
        <f t="shared" si="0"/>
        <v>8.4722222222222143E-4</v>
      </c>
      <c r="O18" s="58">
        <f t="shared" si="1"/>
        <v>8.4722222222222143E-4</v>
      </c>
    </row>
    <row r="19" spans="1:15">
      <c r="A19" s="63">
        <f>'Mansa I'!$A$19</f>
        <v>11</v>
      </c>
      <c r="B19" s="63" t="str">
        <f>'Mansa I'!$B$19</f>
        <v>82</v>
      </c>
      <c r="C19" s="75" t="str">
        <f>'Mansa I'!$C$19</f>
        <v>STANCU ADRIAN-FLORIN</v>
      </c>
      <c r="D19" s="75">
        <f>'Mansa I'!$D$19</f>
        <v>0</v>
      </c>
      <c r="E19" s="63">
        <f>'Mansa I'!$E$19</f>
        <v>0</v>
      </c>
      <c r="F19" s="63" t="str">
        <f>'Mansa I'!$F$19</f>
        <v>Debutanti</v>
      </c>
      <c r="G19" s="63" t="str">
        <f>'Mansa I'!$G$19</f>
        <v>D2</v>
      </c>
      <c r="H19" s="58">
        <f>'Mansa I'!$O$19</f>
        <v>9.0763888888891419E-4</v>
      </c>
      <c r="I19" s="68" t="s">
        <v>88</v>
      </c>
      <c r="J19" s="66">
        <v>0.77569444444444446</v>
      </c>
      <c r="K19" s="66">
        <v>0.77658483796296307</v>
      </c>
      <c r="L19" s="67">
        <v>10</v>
      </c>
      <c r="M19" s="66">
        <v>1.1574074074074073E-4</v>
      </c>
      <c r="N19" s="58">
        <f t="shared" si="0"/>
        <v>8.9039351851860626E-4</v>
      </c>
      <c r="O19" s="58">
        <f t="shared" si="1"/>
        <v>1.006134259259347E-3</v>
      </c>
    </row>
    <row r="20" spans="1:15">
      <c r="A20" s="63">
        <f>'Mansa I'!$A$20</f>
        <v>12</v>
      </c>
      <c r="B20" s="63" t="str">
        <f>'Mansa I'!$B$20</f>
        <v>57</v>
      </c>
      <c r="C20" s="75" t="str">
        <f>'Mansa I'!$C$20</f>
        <v>RACU COSTEL</v>
      </c>
      <c r="D20" s="75">
        <f>'Mansa I'!$D$20</f>
        <v>0</v>
      </c>
      <c r="E20" s="63">
        <f>'Mansa I'!$E$20</f>
        <v>0</v>
      </c>
      <c r="F20" s="63" t="str">
        <f>'Mansa I'!$F$20</f>
        <v>Avansati</v>
      </c>
      <c r="G20" s="63" t="str">
        <f>'Mansa I'!$G$20</f>
        <v>A2</v>
      </c>
      <c r="H20" s="58">
        <f>'Mansa I'!$O$20</f>
        <v>9.0011574074089218E-4</v>
      </c>
      <c r="I20" s="68" t="s">
        <v>88</v>
      </c>
      <c r="J20" s="143">
        <v>0.71458333333333324</v>
      </c>
      <c r="K20" s="143">
        <v>0.71548344907407413</v>
      </c>
      <c r="L20" s="67">
        <v>0</v>
      </c>
      <c r="M20" s="66">
        <v>0</v>
      </c>
      <c r="N20" s="58">
        <f t="shared" si="0"/>
        <v>9.0011574074089218E-4</v>
      </c>
      <c r="O20" s="58">
        <f t="shared" si="1"/>
        <v>9.0011574074089218E-4</v>
      </c>
    </row>
    <row r="21" spans="1:15">
      <c r="A21" s="63">
        <f>'Mansa I'!$A$21</f>
        <v>13</v>
      </c>
      <c r="B21" s="63" t="str">
        <f>'Mansa I'!$B$21</f>
        <v>1X</v>
      </c>
      <c r="C21" s="75" t="str">
        <f>'Mansa I'!$C$21</f>
        <v>ALEXANDRESCU MIHAI</v>
      </c>
      <c r="D21" s="75">
        <f>'Mansa I'!$D$21</f>
        <v>0</v>
      </c>
      <c r="E21" s="63">
        <f>'Mansa I'!$E$21</f>
        <v>0</v>
      </c>
      <c r="F21" s="63">
        <f>'Mansa I'!$F$21</f>
        <v>0</v>
      </c>
      <c r="G21" s="63">
        <f>'Mansa I'!$G$21</f>
        <v>0</v>
      </c>
      <c r="H21" s="58">
        <f>'Mansa I'!$O$21</f>
        <v>8.9976851851853834E-4</v>
      </c>
      <c r="I21" s="68" t="s">
        <v>88</v>
      </c>
      <c r="J21" s="66">
        <v>0.76736111111111116</v>
      </c>
      <c r="K21" s="66">
        <v>0.7683223379629629</v>
      </c>
      <c r="L21" s="67">
        <v>0</v>
      </c>
      <c r="M21" s="66">
        <v>0</v>
      </c>
      <c r="N21" s="58">
        <f t="shared" si="0"/>
        <v>9.6122685185173751E-4</v>
      </c>
      <c r="O21" s="58">
        <f t="shared" si="1"/>
        <v>9.6122685185173751E-4</v>
      </c>
    </row>
    <row r="22" spans="1:15">
      <c r="A22" s="63">
        <f>'Mansa I'!$A$22</f>
        <v>14</v>
      </c>
      <c r="B22" s="63" t="str">
        <f>'Mansa I'!$B$22</f>
        <v>13</v>
      </c>
      <c r="C22" s="75" t="str">
        <f>'Mansa I'!$C$22</f>
        <v>ION DANIEL</v>
      </c>
      <c r="D22" s="75" t="str">
        <f>'Mansa I'!$D$22</f>
        <v>GT AUTO CLUB</v>
      </c>
      <c r="E22" s="63">
        <f>'Mansa I'!$E$22</f>
        <v>0</v>
      </c>
      <c r="F22" s="63" t="str">
        <f>'Mansa I'!$F$22</f>
        <v>Avansati</v>
      </c>
      <c r="G22" s="63" t="str">
        <f>'Mansa I'!$G$22</f>
        <v>A2</v>
      </c>
      <c r="H22" s="58">
        <f>'Mansa I'!$O$22</f>
        <v>8.9513888888892446E-4</v>
      </c>
      <c r="I22" s="68" t="s">
        <v>88</v>
      </c>
      <c r="J22" s="66">
        <v>0.76388888888888884</v>
      </c>
      <c r="K22" s="66">
        <v>0.76471840277777769</v>
      </c>
      <c r="L22" s="67">
        <v>10</v>
      </c>
      <c r="M22" s="66">
        <v>1.1574074074074073E-4</v>
      </c>
      <c r="N22" s="58">
        <f t="shared" si="0"/>
        <v>8.2951388888885536E-4</v>
      </c>
      <c r="O22" s="58">
        <f t="shared" si="1"/>
        <v>9.4525462962959605E-4</v>
      </c>
    </row>
    <row r="23" spans="1:15">
      <c r="A23" s="63">
        <f>'Mansa I'!$A$23</f>
        <v>15</v>
      </c>
      <c r="B23" s="63" t="str">
        <f>'Mansa I'!$B$23</f>
        <v>38</v>
      </c>
      <c r="C23" s="75" t="str">
        <f>'Mansa I'!$C$23</f>
        <v>NAN GEORGE COSTEL</v>
      </c>
      <c r="D23" s="75" t="str">
        <f>'Mansa I'!$D$23</f>
        <v>KREMSMUELLER</v>
      </c>
      <c r="E23" s="63">
        <f>'Mansa I'!$E$23</f>
        <v>0</v>
      </c>
      <c r="F23" s="63" t="str">
        <f>'Mansa I'!$F$23</f>
        <v>Debutanti</v>
      </c>
      <c r="G23" s="63" t="str">
        <f>'Mansa I'!$G$23</f>
        <v>D2</v>
      </c>
      <c r="H23" s="58">
        <f>'Mansa I'!$O$23</f>
        <v>8.6863425925909343E-4</v>
      </c>
      <c r="I23" s="68" t="s">
        <v>88</v>
      </c>
      <c r="J23" s="66">
        <v>0.7631944444444444</v>
      </c>
      <c r="K23" s="66">
        <v>0.76405081018518517</v>
      </c>
      <c r="L23" s="67">
        <v>0</v>
      </c>
      <c r="M23" s="66">
        <v>0</v>
      </c>
      <c r="N23" s="58">
        <f t="shared" si="0"/>
        <v>8.563657407407721E-4</v>
      </c>
      <c r="O23" s="58">
        <f t="shared" si="1"/>
        <v>8.563657407407721E-4</v>
      </c>
    </row>
    <row r="24" spans="1:15">
      <c r="A24" s="63">
        <f>'Mansa I'!$A$24</f>
        <v>16</v>
      </c>
      <c r="B24" s="63" t="str">
        <f>'Mansa I'!$B$24</f>
        <v>29</v>
      </c>
      <c r="C24" s="75" t="str">
        <f>'Mansa I'!$C$24</f>
        <v>NICIOVICI PETRE-DAN</v>
      </c>
      <c r="D24" s="75">
        <f>'Mansa I'!$D$24</f>
        <v>0</v>
      </c>
      <c r="E24" s="63">
        <f>'Mansa I'!$E$24</f>
        <v>0</v>
      </c>
      <c r="F24" s="63">
        <f>'Mansa I'!$F$24</f>
        <v>0</v>
      </c>
      <c r="G24" s="63">
        <f>'Mansa I'!$G$24</f>
        <v>0</v>
      </c>
      <c r="H24" s="58">
        <f>'Mansa I'!$O$24</f>
        <v>8.6238425925921902E-4</v>
      </c>
      <c r="I24" s="68" t="s">
        <v>88</v>
      </c>
      <c r="J24" s="66">
        <v>0.76874999999999993</v>
      </c>
      <c r="K24" s="66">
        <v>0.76958553240740735</v>
      </c>
      <c r="L24" s="67">
        <v>0</v>
      </c>
      <c r="M24" s="66">
        <v>0</v>
      </c>
      <c r="N24" s="58">
        <f t="shared" si="0"/>
        <v>8.355324074074133E-4</v>
      </c>
      <c r="O24" s="58">
        <f t="shared" si="1"/>
        <v>8.355324074074133E-4</v>
      </c>
    </row>
    <row r="25" spans="1:15">
      <c r="A25" s="63">
        <f>'Mansa I'!$A$25</f>
        <v>17</v>
      </c>
      <c r="B25" s="63" t="str">
        <f>'Mansa I'!$B$25</f>
        <v>916</v>
      </c>
      <c r="C25" s="75" t="str">
        <f>'Mansa I'!$C$25</f>
        <v>NEMTANU NECULAE VALENTIN</v>
      </c>
      <c r="D25" s="75">
        <f>'Mansa I'!$D$25</f>
        <v>0</v>
      </c>
      <c r="E25" s="63">
        <f>'Mansa I'!$E$25</f>
        <v>0</v>
      </c>
      <c r="F25" s="63" t="str">
        <f>'Mansa I'!$F$25</f>
        <v>Avansati</v>
      </c>
      <c r="G25" s="63" t="str">
        <f>'Mansa I'!$G$25</f>
        <v>A2</v>
      </c>
      <c r="H25" s="58">
        <f>'Mansa I'!$O$25</f>
        <v>8.398148148147655E-4</v>
      </c>
      <c r="I25" s="68" t="s">
        <v>88</v>
      </c>
      <c r="J25" s="66">
        <v>0.7583333333333333</v>
      </c>
      <c r="K25" s="66">
        <v>0.75914525462962956</v>
      </c>
      <c r="L25" s="67">
        <v>0</v>
      </c>
      <c r="M25" s="66">
        <v>0</v>
      </c>
      <c r="N25" s="58">
        <f t="shared" si="0"/>
        <v>8.1192129629625853E-4</v>
      </c>
      <c r="O25" s="58">
        <f t="shared" si="1"/>
        <v>8.1192129629625853E-4</v>
      </c>
    </row>
    <row r="26" spans="1:15">
      <c r="A26" s="63">
        <f>'Mansa I'!$A$26</f>
        <v>18</v>
      </c>
      <c r="B26" s="63" t="str">
        <f>'Mansa I'!$B$26</f>
        <v>44</v>
      </c>
      <c r="C26" s="75" t="str">
        <f>'Mansa I'!$C$26</f>
        <v>TOMA CEZAR MARIUS</v>
      </c>
      <c r="D26" s="75" t="str">
        <f>'Mansa I'!$D$26</f>
        <v>WILLI MSPORT</v>
      </c>
      <c r="E26" s="63">
        <f>'Mansa I'!$E$26</f>
        <v>0</v>
      </c>
      <c r="F26" s="63" t="str">
        <f>'Mansa I'!$F$26</f>
        <v>Juniori</v>
      </c>
      <c r="G26" s="63" t="str">
        <f>'Mansa I'!$G$26</f>
        <v>JUNIORI</v>
      </c>
      <c r="H26" s="58">
        <f>'Mansa I'!$O$26</f>
        <v>8.3935185185191052E-4</v>
      </c>
      <c r="I26" s="68" t="s">
        <v>88</v>
      </c>
      <c r="J26" s="66">
        <v>0.7680555555555556</v>
      </c>
      <c r="K26" s="66">
        <v>0.76884641203703696</v>
      </c>
      <c r="L26" s="67">
        <v>0</v>
      </c>
      <c r="M26" s="66">
        <v>0</v>
      </c>
      <c r="N26" s="58">
        <f t="shared" si="0"/>
        <v>7.9085648148136123E-4</v>
      </c>
      <c r="O26" s="58">
        <f t="shared" si="1"/>
        <v>7.9085648148136123E-4</v>
      </c>
    </row>
    <row r="27" spans="1:15">
      <c r="A27" s="63">
        <f>'Mansa I'!$A$27</f>
        <v>19</v>
      </c>
      <c r="B27" s="63" t="str">
        <f>'Mansa I'!$B$27</f>
        <v>76</v>
      </c>
      <c r="C27" s="75" t="str">
        <f>'Mansa I'!$C$27</f>
        <v>ALEXANDRESCU DORIN</v>
      </c>
      <c r="D27" s="75" t="str">
        <f>'Mansa I'!$D$27</f>
        <v>OLD RALY TEAM</v>
      </c>
      <c r="E27" s="63">
        <f>'Mansa I'!$E$27</f>
        <v>0</v>
      </c>
      <c r="F27" s="63">
        <f>'Mansa I'!$F$27</f>
        <v>0</v>
      </c>
      <c r="G27" s="63">
        <f>'Mansa I'!$G$27</f>
        <v>0</v>
      </c>
      <c r="H27" s="58">
        <f>'Mansa I'!$O$27</f>
        <v>8.3518518518510554E-4</v>
      </c>
      <c r="I27" s="68" t="s">
        <v>88</v>
      </c>
      <c r="J27" s="66">
        <v>0.76597222222222217</v>
      </c>
      <c r="K27" s="66">
        <v>0.7667873842592593</v>
      </c>
      <c r="L27" s="67">
        <v>0</v>
      </c>
      <c r="M27" s="66">
        <v>0</v>
      </c>
      <c r="N27" s="58">
        <f t="shared" si="0"/>
        <v>8.1516203703713153E-4</v>
      </c>
      <c r="O27" s="58">
        <f t="shared" si="1"/>
        <v>8.1516203703713153E-4</v>
      </c>
    </row>
    <row r="28" spans="1:15">
      <c r="A28" s="63">
        <f>'Mansa I'!$A$28</f>
        <v>20</v>
      </c>
      <c r="B28" s="63" t="str">
        <f>'Mansa I'!$B$28</f>
        <v>21</v>
      </c>
      <c r="C28" s="75" t="str">
        <f>'Mansa I'!$C$28</f>
        <v>POPESCU TUDOR-CONSTANTIN</v>
      </c>
      <c r="D28" s="75">
        <f>'Mansa I'!$D$28</f>
        <v>0</v>
      </c>
      <c r="E28" s="63">
        <f>'Mansa I'!$E$28</f>
        <v>0</v>
      </c>
      <c r="F28" s="63" t="str">
        <f>'Mansa I'!$F$28</f>
        <v>Avansati</v>
      </c>
      <c r="G28" s="63" t="str">
        <f>'Mansa I'!$G$28</f>
        <v>A1</v>
      </c>
      <c r="H28" s="58">
        <f>'Mansa I'!$O$28</f>
        <v>8.3159722222227671E-4</v>
      </c>
      <c r="I28" s="68" t="s">
        <v>88</v>
      </c>
      <c r="J28" s="66">
        <v>0.7715277777777777</v>
      </c>
      <c r="K28" s="66">
        <v>0.77228518518518519</v>
      </c>
      <c r="L28" s="67">
        <v>0</v>
      </c>
      <c r="M28" s="66">
        <v>0</v>
      </c>
      <c r="N28" s="58">
        <f t="shared" si="0"/>
        <v>7.5740740740748436E-4</v>
      </c>
      <c r="O28" s="58">
        <f t="shared" si="1"/>
        <v>7.5740740740748436E-4</v>
      </c>
    </row>
    <row r="29" spans="1:15">
      <c r="A29" s="63">
        <f>'Mansa I'!$A$29</f>
        <v>21</v>
      </c>
      <c r="B29" s="63" t="str">
        <f>'Mansa I'!$B$29</f>
        <v>5</v>
      </c>
      <c r="C29" s="75" t="str">
        <f>'Mansa I'!$C$29</f>
        <v>MUSCALOIU FLORIN</v>
      </c>
      <c r="D29" s="75">
        <f>'Mansa I'!$D$29</f>
        <v>0</v>
      </c>
      <c r="E29" s="63">
        <f>'Mansa I'!$E$29</f>
        <v>0</v>
      </c>
      <c r="F29" s="63" t="str">
        <f>'Mansa I'!$F$29</f>
        <v>Avansati</v>
      </c>
      <c r="G29" s="63" t="str">
        <f>'Mansa I'!$G$29</f>
        <v>A2</v>
      </c>
      <c r="H29" s="58">
        <f>'Mansa I'!$O$29</f>
        <v>8.2534722222206923E-4</v>
      </c>
      <c r="I29" s="68" t="s">
        <v>88</v>
      </c>
      <c r="J29" s="66">
        <v>0.77361111111111114</v>
      </c>
      <c r="K29" s="66">
        <v>0.77432662037037037</v>
      </c>
      <c r="L29" s="67">
        <v>20</v>
      </c>
      <c r="M29" s="66">
        <v>2.3148148148148146E-4</v>
      </c>
      <c r="N29" s="58">
        <f t="shared" si="0"/>
        <v>7.1550925925922826E-4</v>
      </c>
      <c r="O29" s="58">
        <f t="shared" si="1"/>
        <v>9.4699074074070975E-4</v>
      </c>
    </row>
    <row r="30" spans="1:15">
      <c r="A30" s="63">
        <f>'Mansa I'!$A$30</f>
        <v>22</v>
      </c>
      <c r="B30" s="63" t="str">
        <f>'Mansa I'!$B$30</f>
        <v>17</v>
      </c>
      <c r="C30" s="75" t="str">
        <f>'Mansa I'!$C$30</f>
        <v>BARBU CEZAR</v>
      </c>
      <c r="D30" s="75" t="str">
        <f>'Mansa I'!$D$30</f>
        <v>LOGAN CLUB CLUJ</v>
      </c>
      <c r="E30" s="63">
        <f>'Mansa I'!$E$30</f>
        <v>17</v>
      </c>
      <c r="F30" s="63" t="str">
        <f>'Mansa I'!$F$30</f>
        <v>Debutanti</v>
      </c>
      <c r="G30" s="63" t="str">
        <f>'Mansa I'!$G$30</f>
        <v>D1</v>
      </c>
      <c r="H30" s="58">
        <f>'Mansa I'!$O$30</f>
        <v>8.1828703703701322E-4</v>
      </c>
      <c r="I30" s="68" t="s">
        <v>88</v>
      </c>
      <c r="J30" s="66">
        <v>0.75902777777777775</v>
      </c>
      <c r="K30" s="66">
        <v>0.75985949074074066</v>
      </c>
      <c r="L30" s="67">
        <v>0</v>
      </c>
      <c r="M30" s="66">
        <v>0</v>
      </c>
      <c r="N30" s="58">
        <f t="shared" si="0"/>
        <v>8.3171296296291608E-4</v>
      </c>
      <c r="O30" s="58">
        <f t="shared" si="1"/>
        <v>8.3171296296291608E-4</v>
      </c>
    </row>
    <row r="31" spans="1:15">
      <c r="A31" s="63">
        <f>'Mansa I'!$A$31</f>
        <v>23</v>
      </c>
      <c r="B31" s="63" t="str">
        <f>'Mansa I'!$B$31</f>
        <v>415</v>
      </c>
      <c r="C31" s="75" t="str">
        <f>'Mansa I'!$C$31</f>
        <v>BOTEZ VASILE SORIN</v>
      </c>
      <c r="D31" s="75" t="str">
        <f>'Mansa I'!$D$31</f>
        <v>KREMSMUELLER</v>
      </c>
      <c r="E31" s="63">
        <f>'Mansa I'!$E$31</f>
        <v>0</v>
      </c>
      <c r="F31" s="63" t="str">
        <f>'Mansa I'!$F$31</f>
        <v>Debutanti</v>
      </c>
      <c r="G31" s="63" t="str">
        <f>'Mansa I'!$G$31</f>
        <v>D2</v>
      </c>
      <c r="H31" s="58">
        <f>'Mansa I'!$O$31</f>
        <v>8.17245370370423E-4</v>
      </c>
      <c r="I31" s="68" t="s">
        <v>48</v>
      </c>
      <c r="J31" s="66">
        <v>0.72222222222222221</v>
      </c>
      <c r="K31" s="66">
        <v>0.72303946759259263</v>
      </c>
      <c r="L31" s="67">
        <v>0</v>
      </c>
      <c r="M31" s="66">
        <v>0</v>
      </c>
      <c r="N31" s="58">
        <f t="shared" si="0"/>
        <v>8.17245370370423E-4</v>
      </c>
      <c r="O31" s="58">
        <f t="shared" si="1"/>
        <v>8.17245370370423E-4</v>
      </c>
    </row>
    <row r="32" spans="1:15">
      <c r="A32" s="63">
        <f>'Mansa I'!$A$32</f>
        <v>24</v>
      </c>
      <c r="B32" s="63" t="str">
        <f>'Mansa I'!$B$32</f>
        <v>22</v>
      </c>
      <c r="C32" s="75" t="str">
        <f>'Mansa I'!$C$32</f>
        <v>TUDORACHE CALIN</v>
      </c>
      <c r="D32" s="75">
        <f>'Mansa I'!$D$32</f>
        <v>0</v>
      </c>
      <c r="E32" s="63">
        <f>'Mansa I'!$E$32</f>
        <v>0</v>
      </c>
      <c r="F32" s="63" t="str">
        <f>'Mansa I'!$F$32</f>
        <v>Debutanti</v>
      </c>
      <c r="G32" s="63" t="str">
        <f>'Mansa I'!$G$32</f>
        <v>D1</v>
      </c>
      <c r="H32" s="58">
        <f>'Mansa I'!$O$32</f>
        <v>8.1539351851844799E-4</v>
      </c>
      <c r="I32" s="68" t="s">
        <v>88</v>
      </c>
      <c r="J32" s="66">
        <v>0.76944444444444438</v>
      </c>
      <c r="K32" s="66">
        <v>0.77021666666666666</v>
      </c>
      <c r="L32" s="67">
        <v>0</v>
      </c>
      <c r="M32" s="66">
        <v>0</v>
      </c>
      <c r="N32" s="58">
        <f t="shared" si="0"/>
        <v>7.722222222222852E-4</v>
      </c>
      <c r="O32" s="58">
        <f t="shared" si="1"/>
        <v>7.722222222222852E-4</v>
      </c>
    </row>
    <row r="33" spans="1:15">
      <c r="A33" s="63">
        <f>'Mansa I'!$A$33</f>
        <v>3</v>
      </c>
      <c r="B33" s="63" t="str">
        <f>'Mansa I'!$B$33</f>
        <v>31</v>
      </c>
      <c r="C33" s="75" t="str">
        <f>'Mansa I'!$C$33</f>
        <v>ZAHARIA ADRIAN</v>
      </c>
      <c r="D33" s="75">
        <f>'Mansa I'!$D$33</f>
        <v>0</v>
      </c>
      <c r="E33" s="63">
        <f>'Mansa I'!$E$33</f>
        <v>0</v>
      </c>
      <c r="F33" s="63" t="str">
        <f>'Mansa I'!$F$33</f>
        <v>Avansati</v>
      </c>
      <c r="G33" s="63" t="str">
        <f>'Mansa I'!$G$33</f>
        <v>A1</v>
      </c>
      <c r="H33" s="58">
        <f>'Mansa I'!$O$33</f>
        <v>8.0069444444448134E-4</v>
      </c>
      <c r="I33" s="68" t="s">
        <v>88</v>
      </c>
      <c r="J33" s="66">
        <v>0.77500000000000002</v>
      </c>
      <c r="K33" s="66">
        <v>0.77574201388888886</v>
      </c>
      <c r="L33" s="67">
        <v>0</v>
      </c>
      <c r="M33" s="66">
        <v>0</v>
      </c>
      <c r="N33" s="58">
        <f t="shared" si="0"/>
        <v>7.4201388888883724E-4</v>
      </c>
      <c r="O33" s="58">
        <f t="shared" si="1"/>
        <v>7.4201388888883724E-4</v>
      </c>
    </row>
    <row r="34" spans="1:15">
      <c r="A34" s="63">
        <f>'Mansa I'!$A$34</f>
        <v>4</v>
      </c>
      <c r="B34" s="63" t="str">
        <f>'Mansa I'!$B$34</f>
        <v>23</v>
      </c>
      <c r="C34" s="75" t="str">
        <f>'Mansa I'!$C$34</f>
        <v>GHEORGHE RADU</v>
      </c>
      <c r="D34" s="75" t="str">
        <f>'Mansa I'!$D$34</f>
        <v>GT AUTO CLUB</v>
      </c>
      <c r="E34" s="63">
        <f>'Mansa I'!$E$34</f>
        <v>0</v>
      </c>
      <c r="F34" s="63" t="str">
        <f>'Mansa I'!$F$34</f>
        <v>Avansati</v>
      </c>
      <c r="G34" s="63" t="str">
        <f>'Mansa I'!$G$34</f>
        <v>A1</v>
      </c>
      <c r="H34" s="58">
        <f>'Mansa I'!$O$34</f>
        <v>7.8865740740747647E-4</v>
      </c>
      <c r="I34" s="68" t="s">
        <v>88</v>
      </c>
      <c r="J34" s="66">
        <v>0.76111111111111107</v>
      </c>
      <c r="K34" s="66">
        <v>0.761800462962963</v>
      </c>
      <c r="L34" s="67">
        <v>0</v>
      </c>
      <c r="M34" s="66">
        <v>0</v>
      </c>
      <c r="N34" s="58">
        <f t="shared" si="0"/>
        <v>6.8935185185192704E-4</v>
      </c>
      <c r="O34" s="58">
        <f t="shared" si="1"/>
        <v>6.8935185185192704E-4</v>
      </c>
    </row>
    <row r="35" spans="1:15">
      <c r="A35" s="63">
        <f>'Mansa I'!$A$35</f>
        <v>5</v>
      </c>
      <c r="B35" s="63" t="str">
        <f>'Mansa I'!$B$35</f>
        <v>77</v>
      </c>
      <c r="C35" s="75" t="str">
        <f>'Mansa I'!$C$35</f>
        <v>NICOLE SERGIU</v>
      </c>
      <c r="D35" s="75" t="str">
        <f>'Mansa I'!$D$35</f>
        <v>WILLI MSPORT</v>
      </c>
      <c r="E35" s="63">
        <f>'Mansa I'!$E$35</f>
        <v>0</v>
      </c>
      <c r="F35" s="63" t="str">
        <f>'Mansa I'!$F$35</f>
        <v>Debutanti</v>
      </c>
      <c r="G35" s="63" t="str">
        <f>'Mansa I'!$G$35</f>
        <v>D1</v>
      </c>
      <c r="H35" s="58">
        <f>'Mansa I'!$O$35</f>
        <v>7.8310185185183844E-4</v>
      </c>
      <c r="I35" s="68" t="s">
        <v>88</v>
      </c>
      <c r="J35" s="66">
        <v>0.78611111111111109</v>
      </c>
      <c r="K35" s="66">
        <v>0.7867905092592592</v>
      </c>
      <c r="L35" s="67">
        <v>0</v>
      </c>
      <c r="M35" s="66">
        <v>0</v>
      </c>
      <c r="N35" s="58">
        <f t="shared" si="0"/>
        <v>6.7939814814810262E-4</v>
      </c>
      <c r="O35" s="58">
        <f t="shared" si="1"/>
        <v>6.7939814814810262E-4</v>
      </c>
    </row>
    <row r="36" spans="1:15">
      <c r="A36" s="63">
        <f>'Mansa I'!$A$36</f>
        <v>6</v>
      </c>
      <c r="B36" s="63" t="str">
        <f>'Mansa I'!$B$36</f>
        <v>14</v>
      </c>
      <c r="C36" s="75" t="str">
        <f>'Mansa I'!$C$36</f>
        <v>TUDORA DAMIAN</v>
      </c>
      <c r="D36" s="75" t="str">
        <f>'Mansa I'!$D$36</f>
        <v>WILLI MSPORT</v>
      </c>
      <c r="E36" s="63">
        <f>'Mansa I'!$E$36</f>
        <v>0</v>
      </c>
      <c r="F36" s="63" t="str">
        <f>'Mansa I'!$F$36</f>
        <v>Debutanti</v>
      </c>
      <c r="G36" s="63" t="str">
        <f>'Mansa I'!$G$36</f>
        <v>D1</v>
      </c>
      <c r="H36" s="58">
        <f>'Mansa I'!$O$36</f>
        <v>7.7384259259249966E-4</v>
      </c>
      <c r="I36" s="68" t="s">
        <v>88</v>
      </c>
      <c r="J36" s="66">
        <v>0.76666666666666661</v>
      </c>
      <c r="K36" s="66">
        <v>0.76742118055555553</v>
      </c>
      <c r="L36" s="67">
        <v>0</v>
      </c>
      <c r="M36" s="66">
        <v>0</v>
      </c>
      <c r="N36" s="58">
        <f t="shared" si="0"/>
        <v>7.5451388888891913E-4</v>
      </c>
      <c r="O36" s="58">
        <f t="shared" si="1"/>
        <v>7.5451388888891913E-4</v>
      </c>
    </row>
    <row r="37" spans="1:15">
      <c r="A37" s="63">
        <f>'Mansa I'!$A$37</f>
        <v>7</v>
      </c>
      <c r="B37" s="63" t="str">
        <f>'Mansa I'!$B$37</f>
        <v>7</v>
      </c>
      <c r="C37" s="75" t="str">
        <f>'Mansa I'!$C$37</f>
        <v>ANTON BIANCA</v>
      </c>
      <c r="D37" s="75" t="str">
        <f>'Mansa I'!$D$37</f>
        <v>WILLI MSPORT</v>
      </c>
      <c r="E37" s="63">
        <f>'Mansa I'!$E$37</f>
        <v>7</v>
      </c>
      <c r="F37" s="63" t="str">
        <f>'Mansa I'!$F$37</f>
        <v>Juniori</v>
      </c>
      <c r="G37" s="63" t="str">
        <f>'Mansa I'!$G$37</f>
        <v>JUNIORI</v>
      </c>
      <c r="H37" s="58">
        <f>'Mansa I'!$O$37</f>
        <v>7.7384259259249966E-4</v>
      </c>
      <c r="I37" s="68" t="s">
        <v>88</v>
      </c>
      <c r="J37" s="66">
        <v>0.77083333333333337</v>
      </c>
      <c r="K37" s="66">
        <v>0.77159988425925929</v>
      </c>
      <c r="L37" s="67">
        <v>0</v>
      </c>
      <c r="M37" s="66">
        <v>0</v>
      </c>
      <c r="N37" s="58">
        <f t="shared" si="0"/>
        <v>7.66550925925924E-4</v>
      </c>
      <c r="O37" s="58">
        <f t="shared" si="1"/>
        <v>7.66550925925924E-4</v>
      </c>
    </row>
    <row r="38" spans="1:15">
      <c r="A38" s="63">
        <f>'Mansa I'!$A$38</f>
        <v>8</v>
      </c>
      <c r="B38" s="63" t="str">
        <f>'Mansa I'!$B$38</f>
        <v>19</v>
      </c>
      <c r="C38" s="75" t="str">
        <f>'Mansa I'!$C$38</f>
        <v>IONESCU ADRIAN</v>
      </c>
      <c r="D38" s="75" t="str">
        <f>'Mansa I'!$D$38</f>
        <v>KREMSMUELLER</v>
      </c>
      <c r="E38" s="63">
        <f>'Mansa I'!$E$38</f>
        <v>0</v>
      </c>
      <c r="F38" s="63" t="str">
        <f>'Mansa I'!$F$38</f>
        <v>Debutanti</v>
      </c>
      <c r="G38" s="63" t="str">
        <f>'Mansa I'!$G$38</f>
        <v>D1</v>
      </c>
      <c r="H38" s="58">
        <f>'Mansa I'!$O$38</f>
        <v>7.5902777777780983E-4</v>
      </c>
      <c r="I38" s="68" t="s">
        <v>88</v>
      </c>
      <c r="J38" s="66">
        <v>0.78125</v>
      </c>
      <c r="K38" s="66">
        <v>0.78199756944444443</v>
      </c>
      <c r="L38" s="67">
        <v>0</v>
      </c>
      <c r="M38" s="66">
        <v>0</v>
      </c>
      <c r="N38" s="58">
        <f t="shared" si="0"/>
        <v>7.4756944444442919E-4</v>
      </c>
      <c r="O38" s="58">
        <f t="shared" si="1"/>
        <v>7.4756944444442919E-4</v>
      </c>
    </row>
    <row r="39" spans="1:15">
      <c r="A39" s="63">
        <f>'Mansa I'!$A$39</f>
        <v>9</v>
      </c>
      <c r="B39" s="63" t="str">
        <f>'Mansa I'!$B$39</f>
        <v>85</v>
      </c>
      <c r="C39" s="75" t="str">
        <f>'Mansa I'!$C$39</f>
        <v>PAUL AUGUSTIN BOGDAN</v>
      </c>
      <c r="D39" s="75">
        <f>'Mansa I'!$D$39</f>
        <v>0</v>
      </c>
      <c r="E39" s="63">
        <f>'Mansa I'!$E$39</f>
        <v>0</v>
      </c>
      <c r="F39" s="63" t="str">
        <f>'Mansa I'!$F$39</f>
        <v>Debutanti</v>
      </c>
      <c r="G39" s="63" t="str">
        <f>'Mansa I'!$G$39</f>
        <v>D2</v>
      </c>
      <c r="H39" s="58">
        <f>'Mansa I'!$O$39</f>
        <v>7.4953703703706243E-4</v>
      </c>
      <c r="I39" s="68" t="s">
        <v>88</v>
      </c>
      <c r="J39" s="66">
        <v>0.77222222222222225</v>
      </c>
      <c r="K39" s="66">
        <v>0.77296921296296295</v>
      </c>
      <c r="L39" s="67">
        <v>0</v>
      </c>
      <c r="M39" s="66">
        <v>0</v>
      </c>
      <c r="N39" s="58">
        <f t="shared" si="0"/>
        <v>7.4699074074069394E-4</v>
      </c>
      <c r="O39" s="58">
        <f t="shared" si="1"/>
        <v>7.4699074074069394E-4</v>
      </c>
    </row>
    <row r="40" spans="1:15">
      <c r="A40" s="63">
        <f>'Mansa I'!$A$40</f>
        <v>10</v>
      </c>
      <c r="B40" s="63" t="str">
        <f>'Mansa I'!$B$40</f>
        <v>09</v>
      </c>
      <c r="C40" s="75" t="str">
        <f>'Mansa I'!$C$40</f>
        <v>SZENE RAUL</v>
      </c>
      <c r="D40" s="75" t="str">
        <f>'Mansa I'!$D$40</f>
        <v>KREMSMUELLER</v>
      </c>
      <c r="E40" s="63">
        <f>'Mansa I'!$E$40</f>
        <v>0</v>
      </c>
      <c r="F40" s="63">
        <f>'Mansa I'!$F$40</f>
        <v>0</v>
      </c>
      <c r="G40" s="63">
        <f>'Mansa I'!$G$40</f>
        <v>0</v>
      </c>
      <c r="H40" s="58">
        <f>'Mansa I'!$O$40</f>
        <v>7.4525462962959921E-4</v>
      </c>
      <c r="I40" s="68" t="s">
        <v>88</v>
      </c>
      <c r="J40" s="66">
        <v>0.76250000000000007</v>
      </c>
      <c r="K40" s="66">
        <v>0.76324699074074076</v>
      </c>
      <c r="L40" s="67">
        <v>0</v>
      </c>
      <c r="M40" s="66">
        <v>0</v>
      </c>
      <c r="N40" s="58">
        <f t="shared" si="0"/>
        <v>7.4699074074069394E-4</v>
      </c>
      <c r="O40" s="58">
        <f t="shared" si="1"/>
        <v>7.4699074074069394E-4</v>
      </c>
    </row>
    <row r="41" spans="1:15">
      <c r="A41" s="63">
        <f>'Mansa I'!$A$41</f>
        <v>11</v>
      </c>
      <c r="B41" s="63" t="str">
        <f>'Mansa I'!$B$41</f>
        <v>46</v>
      </c>
      <c r="C41" s="75" t="str">
        <f>'Mansa I'!$C$41</f>
        <v>CHESARU IONEL</v>
      </c>
      <c r="D41" s="75">
        <f>'Mansa I'!$D$41</f>
        <v>0</v>
      </c>
      <c r="E41" s="63">
        <f>'Mansa I'!$E$41</f>
        <v>0</v>
      </c>
      <c r="F41" s="63" t="str">
        <f>'Mansa I'!$F$41</f>
        <v>Avansati</v>
      </c>
      <c r="G41" s="63" t="str">
        <f>'Mansa I'!$G$41</f>
        <v>A1</v>
      </c>
      <c r="H41" s="58">
        <f>'Mansa I'!$O$41</f>
        <v>7.4421296296300898E-4</v>
      </c>
      <c r="I41" s="68" t="s">
        <v>88</v>
      </c>
      <c r="J41" s="66">
        <v>0.77777777777777779</v>
      </c>
      <c r="K41" s="66">
        <v>0.77851319444444445</v>
      </c>
      <c r="L41" s="67">
        <v>0</v>
      </c>
      <c r="M41" s="66">
        <v>0</v>
      </c>
      <c r="N41" s="58">
        <f t="shared" si="0"/>
        <v>7.3541666666665506E-4</v>
      </c>
      <c r="O41" s="58">
        <f t="shared" si="1"/>
        <v>7.3541666666665506E-4</v>
      </c>
    </row>
    <row r="42" spans="1:15">
      <c r="A42" s="63">
        <f>'Mansa I'!$A$42</f>
        <v>12</v>
      </c>
      <c r="B42" s="63" t="str">
        <f>'Mansa I'!$B$42</f>
        <v>16</v>
      </c>
      <c r="C42" s="75" t="str">
        <f>'Mansa I'!$C$42</f>
        <v>BURDUCEL ADRIAN IONUT</v>
      </c>
      <c r="D42" s="75">
        <f>'Mansa I'!$D$42</f>
        <v>0</v>
      </c>
      <c r="E42" s="63">
        <f>'Mansa I'!$E$42</f>
        <v>0</v>
      </c>
      <c r="F42" s="63" t="str">
        <f>'Mansa I'!$F$42</f>
        <v>Juniori</v>
      </c>
      <c r="G42" s="63" t="str">
        <f>'Mansa I'!$G$42</f>
        <v>JUNIORI</v>
      </c>
      <c r="H42" s="58">
        <f>'Mansa I'!$O$42</f>
        <v>7.2824074074073764E-4</v>
      </c>
      <c r="I42" s="68" t="s">
        <v>88</v>
      </c>
      <c r="J42" s="66">
        <v>0.78402777777777777</v>
      </c>
      <c r="K42" s="66">
        <v>0.78475185185185181</v>
      </c>
      <c r="L42" s="67">
        <v>10</v>
      </c>
      <c r="M42" s="66">
        <v>1.1574074074074073E-4</v>
      </c>
      <c r="N42" s="58">
        <f t="shared" si="0"/>
        <v>7.2407407407404367E-4</v>
      </c>
      <c r="O42" s="58">
        <f t="shared" si="1"/>
        <v>8.3981481481478436E-4</v>
      </c>
    </row>
    <row r="43" spans="1:15">
      <c r="A43" s="63">
        <f>'Mansa I'!$A$43</f>
        <v>13</v>
      </c>
      <c r="B43" s="63" t="str">
        <f>'Mansa I'!$B$43</f>
        <v>35</v>
      </c>
      <c r="C43" s="75" t="str">
        <f>'Mansa I'!$C$43</f>
        <v>SOLCAN STEFAN</v>
      </c>
      <c r="D43" s="75">
        <f>'Mansa I'!$D$43</f>
        <v>0</v>
      </c>
      <c r="E43" s="63">
        <f>'Mansa I'!$E$43</f>
        <v>0</v>
      </c>
      <c r="F43" s="63" t="str">
        <f>'Mansa I'!$F$43</f>
        <v>Debutanti</v>
      </c>
      <c r="G43" s="63" t="str">
        <f>'Mansa I'!$G$43</f>
        <v>D1</v>
      </c>
      <c r="H43" s="58">
        <f>'Mansa I'!$O$43</f>
        <v>7.2673611111118142E-4</v>
      </c>
      <c r="I43" s="68" t="s">
        <v>88</v>
      </c>
      <c r="J43" s="66">
        <v>0.77430555555555547</v>
      </c>
      <c r="K43" s="66">
        <v>0.775029050925926</v>
      </c>
      <c r="L43" s="67">
        <v>0</v>
      </c>
      <c r="M43" s="66">
        <v>0</v>
      </c>
      <c r="N43" s="58">
        <f t="shared" si="0"/>
        <v>7.2349537037053047E-4</v>
      </c>
      <c r="O43" s="58">
        <f t="shared" si="1"/>
        <v>7.2349537037053047E-4</v>
      </c>
    </row>
    <row r="44" spans="1:15">
      <c r="A44" s="63">
        <f>'Mansa I'!$A$44</f>
        <v>14</v>
      </c>
      <c r="B44" s="63" t="str">
        <f>'Mansa I'!$B$44</f>
        <v>59</v>
      </c>
      <c r="C44" s="75" t="str">
        <f>'Mansa I'!$C$44</f>
        <v>POPA RAZVAN</v>
      </c>
      <c r="D44" s="75">
        <f>'Mansa I'!$D$44</f>
        <v>0</v>
      </c>
      <c r="E44" s="63">
        <f>'Mansa I'!$E$44</f>
        <v>0</v>
      </c>
      <c r="F44" s="63" t="str">
        <f>'Mansa I'!$F$44</f>
        <v>Avansati</v>
      </c>
      <c r="G44" s="63" t="str">
        <f>'Mansa I'!$G$44</f>
        <v>A1</v>
      </c>
      <c r="H44" s="58">
        <f>'Mansa I'!$O$44</f>
        <v>7.2476851851854818E-4</v>
      </c>
      <c r="I44" s="68" t="s">
        <v>88</v>
      </c>
      <c r="J44" s="66">
        <v>0.78194444444444444</v>
      </c>
      <c r="K44" s="66">
        <v>0.78265474537037039</v>
      </c>
      <c r="L44" s="67">
        <v>0</v>
      </c>
      <c r="M44" s="66">
        <v>0</v>
      </c>
      <c r="N44" s="58">
        <f t="shared" si="0"/>
        <v>7.1030092592594407E-4</v>
      </c>
      <c r="O44" s="58">
        <f t="shared" si="1"/>
        <v>7.1030092592594407E-4</v>
      </c>
    </row>
    <row r="45" spans="1:15">
      <c r="A45" s="63">
        <f>'Mansa I'!$A$45</f>
        <v>15</v>
      </c>
      <c r="B45" s="63" t="str">
        <f>'Mansa I'!$B$45</f>
        <v>1</v>
      </c>
      <c r="C45" s="75" t="str">
        <f>'Mansa I'!$C$45</f>
        <v>ALEXANDRESCU MIHAI</v>
      </c>
      <c r="D45" s="75">
        <f>'Mansa I'!$D$45</f>
        <v>0</v>
      </c>
      <c r="E45" s="63">
        <f>'Mansa I'!$E$45</f>
        <v>0</v>
      </c>
      <c r="F45" s="63" t="str">
        <f>'Mansa I'!$F$45</f>
        <v>Avansati</v>
      </c>
      <c r="G45" s="63" t="str">
        <f>'Mansa I'!$G$45</f>
        <v>A1</v>
      </c>
      <c r="H45" s="58">
        <f>'Mansa I'!$O$45</f>
        <v>7.2094907407416198E-4</v>
      </c>
      <c r="I45" s="68" t="s">
        <v>88</v>
      </c>
      <c r="J45" s="66">
        <v>0.77986111111111101</v>
      </c>
      <c r="K45" s="66">
        <v>0.78055821759259258</v>
      </c>
      <c r="L45" s="67">
        <v>0</v>
      </c>
      <c r="M45" s="66">
        <v>0</v>
      </c>
      <c r="N45" s="58">
        <f t="shared" si="0"/>
        <v>6.9710648148157972E-4</v>
      </c>
      <c r="O45" s="58">
        <f t="shared" si="1"/>
        <v>6.9710648148157972E-4</v>
      </c>
    </row>
    <row r="46" spans="1:15">
      <c r="A46" s="63">
        <f>'Mansa I'!$A$46</f>
        <v>16</v>
      </c>
      <c r="B46" s="63" t="str">
        <f>'Mansa I'!$B$46</f>
        <v>41</v>
      </c>
      <c r="C46" s="75" t="str">
        <f>'Mansa I'!$C$46</f>
        <v>MIHIS CRIS ALEXANDRU</v>
      </c>
      <c r="D46" s="75">
        <f>'Mansa I'!$D$46</f>
        <v>0</v>
      </c>
      <c r="E46" s="63">
        <f>'Mansa I'!$E$46</f>
        <v>0</v>
      </c>
      <c r="F46" s="63" t="str">
        <f>'Mansa I'!$F$46</f>
        <v>Debutanti</v>
      </c>
      <c r="G46" s="63" t="str">
        <f>'Mansa I'!$G$46</f>
        <v>D1</v>
      </c>
      <c r="H46" s="58">
        <f>'Mansa I'!$O$46</f>
        <v>7.2048611111119598E-4</v>
      </c>
      <c r="I46" s="68" t="s">
        <v>88</v>
      </c>
      <c r="J46" s="66">
        <v>0.78055555555555556</v>
      </c>
      <c r="K46" s="66">
        <v>0.7813144675925926</v>
      </c>
      <c r="L46" s="67">
        <v>0</v>
      </c>
      <c r="M46" s="66">
        <v>0</v>
      </c>
      <c r="N46" s="58">
        <f t="shared" si="0"/>
        <v>7.5891203703704058E-4</v>
      </c>
      <c r="O46" s="58">
        <f t="shared" si="1"/>
        <v>7.5891203703704058E-4</v>
      </c>
    </row>
    <row r="47" spans="1:15">
      <c r="A47" s="63">
        <f>'Mansa I'!$A$47</f>
        <v>17</v>
      </c>
      <c r="B47" s="63" t="str">
        <f>'Mansa I'!$B$47</f>
        <v>2B</v>
      </c>
      <c r="C47" s="75" t="str">
        <f>'Mansa I'!$C$47</f>
        <v>ALEXANDRU IONEL</v>
      </c>
      <c r="D47" s="75" t="str">
        <f>'Mansa I'!$D$47</f>
        <v>GT AUTO CLUB</v>
      </c>
      <c r="E47" s="63">
        <f>'Mansa I'!$E$47</f>
        <v>0</v>
      </c>
      <c r="F47" s="63">
        <f>'Mansa I'!$F$47</f>
        <v>0</v>
      </c>
      <c r="G47" s="63">
        <f>'Mansa I'!$G$47</f>
        <v>0</v>
      </c>
      <c r="H47" s="58">
        <f>'Mansa I'!$O$47</f>
        <v>7.1724537037032299E-4</v>
      </c>
      <c r="I47" s="68" t="s">
        <v>88</v>
      </c>
      <c r="J47" s="66">
        <v>0.77916666666666667</v>
      </c>
      <c r="K47" s="66">
        <v>0.77994432870370367</v>
      </c>
      <c r="L47" s="67">
        <v>0</v>
      </c>
      <c r="M47" s="66">
        <v>0</v>
      </c>
      <c r="N47" s="58">
        <f t="shared" si="0"/>
        <v>7.7766203703699688E-4</v>
      </c>
      <c r="O47" s="58">
        <f t="shared" si="1"/>
        <v>7.7766203703699688E-4</v>
      </c>
    </row>
    <row r="48" spans="1:15">
      <c r="A48" s="63">
        <f>'Mansa I'!$A$48</f>
        <v>18</v>
      </c>
      <c r="B48" s="63" t="str">
        <f>'Mansa I'!$B$48</f>
        <v>1B</v>
      </c>
      <c r="C48" s="75" t="str">
        <f>'Mansa I'!$C$48</f>
        <v>ALEXANDRESCU MIHAI</v>
      </c>
      <c r="D48" s="75">
        <f>'Mansa I'!$D$48</f>
        <v>0</v>
      </c>
      <c r="E48" s="63">
        <f>'Mansa I'!$E$48</f>
        <v>0</v>
      </c>
      <c r="F48" s="63" t="str">
        <f>'Mansa I'!$F$48</f>
        <v>Avansati</v>
      </c>
      <c r="G48" s="63" t="str">
        <f>'Mansa I'!$G$48</f>
        <v>A2</v>
      </c>
      <c r="H48" s="58">
        <f>'Mansa I'!$O$48</f>
        <v>7.0671296296287434E-4</v>
      </c>
      <c r="I48" s="68" t="s">
        <v>88</v>
      </c>
      <c r="J48" s="66">
        <v>0.78333333333333333</v>
      </c>
      <c r="K48" s="66">
        <v>0.78401932870370372</v>
      </c>
      <c r="L48" s="67">
        <v>10</v>
      </c>
      <c r="M48" s="66">
        <v>1.1574074074074073E-4</v>
      </c>
      <c r="N48" s="58">
        <f t="shared" si="0"/>
        <v>6.8599537037039582E-4</v>
      </c>
      <c r="O48" s="58">
        <f t="shared" si="1"/>
        <v>8.0173611111113651E-4</v>
      </c>
    </row>
    <row r="49" spans="1:15">
      <c r="A49" s="63">
        <f>'Mansa I'!$A$49</f>
        <v>19</v>
      </c>
      <c r="B49" s="63" t="str">
        <f>'Mansa I'!$B$49</f>
        <v>39</v>
      </c>
      <c r="C49" s="75" t="str">
        <f>'Mansa I'!$C$49</f>
        <v>ZAMFIRESCU CORNEL</v>
      </c>
      <c r="D49" s="75">
        <f>'Mansa I'!$D$49</f>
        <v>0</v>
      </c>
      <c r="E49" s="63">
        <f>'Mansa I'!$E$49</f>
        <v>0</v>
      </c>
      <c r="F49" s="63" t="str">
        <f>'Mansa I'!$F$49</f>
        <v>Debutanti</v>
      </c>
      <c r="G49" s="63" t="str">
        <f>'Mansa I'!$G$49</f>
        <v>D1</v>
      </c>
      <c r="H49" s="58">
        <f>'Mansa I'!$O$49</f>
        <v>7.0613425925925011E-4</v>
      </c>
      <c r="I49" s="68" t="s">
        <v>88</v>
      </c>
      <c r="J49" s="66">
        <v>0.77847222222222223</v>
      </c>
      <c r="K49" s="66">
        <v>0.77917962962962972</v>
      </c>
      <c r="L49" s="67">
        <v>0</v>
      </c>
      <c r="M49" s="66">
        <v>0</v>
      </c>
      <c r="N49" s="58">
        <f t="shared" si="0"/>
        <v>7.0740740740748986E-4</v>
      </c>
      <c r="O49" s="58">
        <f t="shared" si="1"/>
        <v>7.0740740740748986E-4</v>
      </c>
    </row>
    <row r="50" spans="1:15">
      <c r="A50" s="63">
        <f>'Mansa I'!$A$50</f>
        <v>20</v>
      </c>
      <c r="B50" s="63" t="str">
        <f>'Mansa I'!$B$50</f>
        <v>23B</v>
      </c>
      <c r="C50" s="75" t="str">
        <f>'Mansa I'!$C$50</f>
        <v>GHEORHE RADU</v>
      </c>
      <c r="D50" s="75" t="str">
        <f>'Mansa I'!$D$50</f>
        <v>GT AUTO CLUB</v>
      </c>
      <c r="E50" s="63">
        <f>'Mansa I'!$E$50</f>
        <v>0</v>
      </c>
      <c r="F50" s="63">
        <f>'Mansa I'!$F$50</f>
        <v>0</v>
      </c>
      <c r="G50" s="63">
        <f>'Mansa I'!$G$50</f>
        <v>0</v>
      </c>
      <c r="H50" s="58">
        <f>'Mansa I'!$O$50</f>
        <v>7.0312500000013767E-4</v>
      </c>
      <c r="I50" s="68" t="s">
        <v>88</v>
      </c>
      <c r="J50" s="66">
        <v>0.78263888888888899</v>
      </c>
      <c r="K50" s="66">
        <v>0.78333668981481486</v>
      </c>
      <c r="L50" s="67">
        <v>0</v>
      </c>
      <c r="M50" s="66">
        <v>0</v>
      </c>
      <c r="N50" s="58">
        <f t="shared" si="0"/>
        <v>6.9780092592586218E-4</v>
      </c>
      <c r="O50" s="58">
        <f t="shared" si="1"/>
        <v>6.9780092592586218E-4</v>
      </c>
    </row>
    <row r="51" spans="1:15">
      <c r="A51" s="63">
        <f>'Mansa I'!$A$51</f>
        <v>21</v>
      </c>
      <c r="B51" s="63" t="str">
        <f>'Mansa I'!$B$51</f>
        <v>48</v>
      </c>
      <c r="C51" s="144" t="str">
        <f>'Mansa I'!$C$51</f>
        <v>SIMION DANIEL</v>
      </c>
      <c r="D51" s="75">
        <f>'Mansa I'!$D$51</f>
        <v>0</v>
      </c>
      <c r="E51" s="63">
        <f>'Mansa I'!$E$51</f>
        <v>0</v>
      </c>
      <c r="F51" s="63" t="str">
        <f>'Mansa I'!$F$51</f>
        <v>Debutanti</v>
      </c>
      <c r="G51" s="63" t="str">
        <f>'Mansa I'!$G$51</f>
        <v>D1</v>
      </c>
      <c r="H51" s="58">
        <f>'Mansa I'!$O$51</f>
        <v>6.9583333333322894E-4</v>
      </c>
      <c r="I51" s="68" t="s">
        <v>88</v>
      </c>
      <c r="J51" s="66">
        <v>0.7729166666666667</v>
      </c>
      <c r="K51" s="66">
        <v>0.77361261574074069</v>
      </c>
      <c r="L51" s="67">
        <v>0</v>
      </c>
      <c r="M51" s="66">
        <v>0</v>
      </c>
      <c r="N51" s="58">
        <f t="shared" si="0"/>
        <v>6.959490740739982E-4</v>
      </c>
      <c r="O51" s="58">
        <f t="shared" si="1"/>
        <v>6.959490740739982E-4</v>
      </c>
    </row>
    <row r="52" spans="1:15">
      <c r="A52" s="63">
        <f>'Mansa I'!$A$52</f>
        <v>22</v>
      </c>
      <c r="B52" s="63" t="str">
        <f>'Mansa I'!$B$52</f>
        <v>11</v>
      </c>
      <c r="C52" s="75" t="str">
        <f>'Mansa I'!$C$52</f>
        <v>GHEORGHE HORIA</v>
      </c>
      <c r="D52" s="75" t="str">
        <f>'Mansa I'!$D$52</f>
        <v>GT AUTO CLUB</v>
      </c>
      <c r="E52" s="63">
        <f>'Mansa I'!$E$52</f>
        <v>0</v>
      </c>
      <c r="F52" s="63" t="str">
        <f>'Mansa I'!$F$52</f>
        <v>Juniori</v>
      </c>
      <c r="G52" s="63" t="str">
        <f>'Mansa I'!$G$52</f>
        <v>JUNIORI</v>
      </c>
      <c r="H52" s="58">
        <f>'Mansa I'!$O$52</f>
        <v>6.8564814814808805E-4</v>
      </c>
      <c r="I52" s="68" t="s">
        <v>88</v>
      </c>
      <c r="J52" s="66">
        <v>0.78472222222222221</v>
      </c>
      <c r="K52" s="66">
        <v>0.78539606481481483</v>
      </c>
      <c r="L52" s="67">
        <v>0</v>
      </c>
      <c r="M52" s="66">
        <v>0</v>
      </c>
      <c r="N52" s="58">
        <f t="shared" si="0"/>
        <v>6.7384259259262169E-4</v>
      </c>
      <c r="O52" s="58">
        <f t="shared" si="1"/>
        <v>6.7384259259262169E-4</v>
      </c>
    </row>
    <row r="53" spans="1:15">
      <c r="A53" s="63">
        <f>'Mansa I'!$A$53</f>
        <v>46</v>
      </c>
      <c r="B53" s="63" t="str">
        <f>'Mansa I'!$B$53</f>
        <v>65</v>
      </c>
      <c r="C53" s="75" t="str">
        <f>'Mansa I'!$C$53</f>
        <v>PASARIN MARCU EUGEN</v>
      </c>
      <c r="D53" s="75">
        <f>'Mansa I'!$D$53</f>
        <v>0</v>
      </c>
      <c r="E53" s="63">
        <f>'Mansa I'!$E$53</f>
        <v>0</v>
      </c>
      <c r="F53" s="63" t="str">
        <f>'Mansa I'!$F$53</f>
        <v>Debutanti</v>
      </c>
      <c r="G53" s="63" t="str">
        <f>'Mansa I'!$G$53</f>
        <v>D1</v>
      </c>
      <c r="H53" s="58">
        <f>'Mansa I'!$O$53</f>
        <v>6.8344907407402733E-4</v>
      </c>
      <c r="I53" s="68" t="s">
        <v>88</v>
      </c>
      <c r="J53" s="143">
        <v>0.71597222222222223</v>
      </c>
      <c r="K53" s="143">
        <v>0.71665567129629626</v>
      </c>
      <c r="L53" s="67">
        <v>0</v>
      </c>
      <c r="M53" s="66">
        <v>0</v>
      </c>
      <c r="N53" s="58">
        <f t="shared" si="0"/>
        <v>6.8344907407402733E-4</v>
      </c>
      <c r="O53" s="58">
        <f t="shared" si="1"/>
        <v>6.8344907407402733E-4</v>
      </c>
    </row>
    <row r="54" spans="1:15">
      <c r="A54" s="63">
        <f>'Mansa I'!$A$54</f>
        <v>2</v>
      </c>
      <c r="B54" s="63" t="str">
        <f>'Mansa I'!$B$54</f>
        <v>414</v>
      </c>
      <c r="C54" s="75" t="str">
        <f>'Mansa I'!$C$54</f>
        <v>SZENE RAUL</v>
      </c>
      <c r="D54" s="75" t="str">
        <f>'Mansa I'!$D$54</f>
        <v>KREMSMUELLER</v>
      </c>
      <c r="E54" s="63">
        <f>'Mansa I'!$E$54</f>
        <v>0</v>
      </c>
      <c r="F54" s="63" t="str">
        <f>'Mansa I'!$F$54</f>
        <v>Avansati</v>
      </c>
      <c r="G54" s="63" t="str">
        <f>'Mansa I'!$G$54</f>
        <v>A2</v>
      </c>
      <c r="H54" s="58">
        <f>'Mansa I'!$O$54</f>
        <v>6.5729166666672612E-4</v>
      </c>
      <c r="I54" s="68" t="s">
        <v>88</v>
      </c>
      <c r="J54" s="66">
        <v>0.78541666666666676</v>
      </c>
      <c r="K54" s="66">
        <v>0.78608483796296291</v>
      </c>
      <c r="L54" s="67">
        <v>0</v>
      </c>
      <c r="M54" s="66">
        <v>0</v>
      </c>
      <c r="N54" s="58">
        <f t="shared" si="0"/>
        <v>6.6817129629614946E-4</v>
      </c>
      <c r="O54" s="58">
        <f t="shared" si="1"/>
        <v>6.6817129629614946E-4</v>
      </c>
    </row>
    <row r="55" spans="1:15">
      <c r="A55" s="63">
        <f>'Mansa I'!$A$55</f>
        <v>45</v>
      </c>
      <c r="B55" s="63" t="str">
        <f>'Mansa I'!$B$55</f>
        <v>22B</v>
      </c>
      <c r="C55" s="75" t="str">
        <f>'Mansa I'!$C$55</f>
        <v>CIUHULESCU ROXANA</v>
      </c>
      <c r="D55" s="75">
        <f>'Mansa I'!$D$55</f>
        <v>0</v>
      </c>
      <c r="E55" s="63">
        <f>'Mansa I'!$E$55</f>
        <v>0</v>
      </c>
      <c r="F55" s="63" t="str">
        <f>'Mansa I'!$F$55</f>
        <v>Debutanti</v>
      </c>
      <c r="G55" s="63" t="str">
        <f>'Mansa I'!$G$55</f>
        <v>D1</v>
      </c>
      <c r="H55" s="58">
        <f>'Mansa I'!$O$55</f>
        <v>4.0972222222222222E-2</v>
      </c>
      <c r="I55" s="68" t="s">
        <v>48</v>
      </c>
      <c r="J55" s="66">
        <v>0</v>
      </c>
      <c r="K55" s="66">
        <v>0</v>
      </c>
      <c r="L55" s="67">
        <v>0</v>
      </c>
      <c r="M55" s="66">
        <v>4.0972222222222222E-2</v>
      </c>
      <c r="N55" s="58">
        <f t="shared" si="0"/>
        <v>0</v>
      </c>
      <c r="O55" s="58">
        <f t="shared" si="1"/>
        <v>4.0972222222222222E-2</v>
      </c>
    </row>
    <row r="56" spans="1:15">
      <c r="A56" s="63">
        <f>'Mansa I'!$A$56</f>
        <v>45</v>
      </c>
      <c r="B56" s="63" t="str">
        <f>'Mansa I'!$B$56</f>
        <v>38B</v>
      </c>
      <c r="C56" s="75" t="str">
        <f>'Mansa I'!$C$56</f>
        <v>NAN GEORGE COSTEL</v>
      </c>
      <c r="D56" s="75" t="str">
        <f>'Mansa I'!$D$56</f>
        <v>KREMSMUELLER</v>
      </c>
      <c r="E56" s="63">
        <f>'Mansa I'!$E$56</f>
        <v>0</v>
      </c>
      <c r="F56" s="63" t="str">
        <f>'Mansa I'!$F$56</f>
        <v>Debutanti</v>
      </c>
      <c r="G56" s="63" t="str">
        <f>'Mansa I'!$G$56</f>
        <v>D2</v>
      </c>
      <c r="H56" s="58">
        <f>'Mansa I'!$O$56</f>
        <v>4.0972222222222222E-2</v>
      </c>
      <c r="I56" s="68" t="s">
        <v>48</v>
      </c>
      <c r="J56" s="66">
        <v>0</v>
      </c>
      <c r="K56" s="66">
        <v>0</v>
      </c>
      <c r="L56" s="67">
        <v>0</v>
      </c>
      <c r="M56" s="66">
        <v>4.0972222222222222E-2</v>
      </c>
      <c r="N56" s="58">
        <f t="shared" si="0"/>
        <v>0</v>
      </c>
      <c r="O56" s="58">
        <f t="shared" si="1"/>
        <v>4.0972222222222222E-2</v>
      </c>
    </row>
  </sheetData>
  <mergeCells count="18">
    <mergeCell ref="D7:D8"/>
    <mergeCell ref="A1:B1"/>
    <mergeCell ref="A2:B2"/>
    <mergeCell ref="A3:B3"/>
    <mergeCell ref="A5:O5"/>
    <mergeCell ref="A7:A8"/>
    <mergeCell ref="O7:O8"/>
    <mergeCell ref="I7:I8"/>
    <mergeCell ref="J7:K7"/>
    <mergeCell ref="B7:B8"/>
    <mergeCell ref="C7:C8"/>
    <mergeCell ref="E7:E8"/>
    <mergeCell ref="F7:F8"/>
    <mergeCell ref="G7:G8"/>
    <mergeCell ref="M7:M8"/>
    <mergeCell ref="L7:L8"/>
    <mergeCell ref="N7:N8"/>
    <mergeCell ref="H7:H8"/>
  </mergeCells>
  <phoneticPr fontId="1" type="noConversion"/>
  <dataValidations count="2">
    <dataValidation type="list" allowBlank="1" showInputMessage="1" showErrorMessage="1" sqref="C3:D3">
      <formula1>Filnalizat</formula1>
    </dataValidation>
    <dataValidation type="list" allowBlank="1" showInputMessage="1" showErrorMessage="1" sqref="I1:I4 I6:I62560">
      <formula1>Part</formula1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>
    <outlinePr summaryBelow="0"/>
    <pageSetUpPr fitToPage="1"/>
  </sheetPr>
  <dimension ref="A1:N158"/>
  <sheetViews>
    <sheetView tabSelected="1" zoomScale="90" workbookViewId="0">
      <selection activeCell="S5" sqref="S5"/>
    </sheetView>
  </sheetViews>
  <sheetFormatPr defaultColWidth="9.140625" defaultRowHeight="12.75" outlineLevelRow="2"/>
  <cols>
    <col min="1" max="1" width="6.7109375" style="79" customWidth="1"/>
    <col min="2" max="2" width="9.42578125" style="48" customWidth="1"/>
    <col min="3" max="3" width="33.7109375" style="79" customWidth="1"/>
    <col min="4" max="4" width="18.140625" style="79" customWidth="1"/>
    <col min="5" max="9" width="10.7109375" style="79" customWidth="1"/>
    <col min="10" max="13" width="12.7109375" style="58" customWidth="1"/>
    <col min="14" max="14" width="14" style="48" hidden="1" customWidth="1"/>
    <col min="15" max="16384" width="9.140625" style="79"/>
  </cols>
  <sheetData>
    <row r="1" spans="1:14">
      <c r="A1" s="179" t="s">
        <v>84</v>
      </c>
      <c r="B1" s="179"/>
      <c r="C1" s="77" t="str">
        <f>'Mansa II'!C1</f>
        <v>Carrefour Baneasa</v>
      </c>
      <c r="D1" s="77"/>
      <c r="E1" s="77"/>
      <c r="F1" s="77"/>
      <c r="G1" s="78"/>
      <c r="H1" s="77"/>
      <c r="I1" s="77"/>
    </row>
    <row r="2" spans="1:14">
      <c r="A2" s="179" t="s">
        <v>85</v>
      </c>
      <c r="B2" s="179"/>
      <c r="C2" s="60">
        <f>'Mansa II'!C2</f>
        <v>41248</v>
      </c>
      <c r="D2" s="60"/>
      <c r="E2" s="77"/>
      <c r="F2" s="77"/>
      <c r="G2" s="78"/>
      <c r="H2" s="77"/>
      <c r="I2" s="77"/>
    </row>
    <row r="3" spans="1:14">
      <c r="C3" s="78"/>
      <c r="D3" s="78"/>
      <c r="E3" s="78"/>
      <c r="F3" s="78"/>
      <c r="G3" s="78"/>
      <c r="H3" s="78"/>
      <c r="I3" s="78"/>
    </row>
    <row r="5" spans="1:14" ht="23.25" customHeight="1">
      <c r="A5" s="184" t="s">
        <v>44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80"/>
    </row>
    <row r="6" spans="1:14" ht="13.5" thickBot="1">
      <c r="A6" s="81"/>
      <c r="E6" s="81"/>
      <c r="F6" s="81"/>
      <c r="G6" s="81"/>
      <c r="H6" s="81"/>
      <c r="I6" s="81"/>
      <c r="J6" s="62"/>
      <c r="K6" s="62"/>
      <c r="L6" s="62"/>
      <c r="M6" s="62"/>
    </row>
    <row r="7" spans="1:14" s="48" customFormat="1">
      <c r="A7" s="180" t="s">
        <v>0</v>
      </c>
      <c r="B7" s="182" t="s">
        <v>1</v>
      </c>
      <c r="C7" s="182" t="s">
        <v>2</v>
      </c>
      <c r="D7" s="161" t="s">
        <v>108</v>
      </c>
      <c r="E7" s="185" t="s">
        <v>49</v>
      </c>
      <c r="F7" s="182" t="s">
        <v>94</v>
      </c>
      <c r="G7" s="185" t="s">
        <v>53</v>
      </c>
      <c r="H7" s="182" t="s">
        <v>95</v>
      </c>
      <c r="I7" s="182" t="s">
        <v>87</v>
      </c>
      <c r="J7" s="166" t="s">
        <v>102</v>
      </c>
      <c r="K7" s="166"/>
      <c r="L7" s="166"/>
      <c r="M7" s="150"/>
    </row>
    <row r="8" spans="1:14" s="48" customFormat="1" ht="13.5" thickBot="1">
      <c r="A8" s="181"/>
      <c r="B8" s="183"/>
      <c r="C8" s="183"/>
      <c r="D8" s="162"/>
      <c r="E8" s="186"/>
      <c r="F8" s="183"/>
      <c r="G8" s="186"/>
      <c r="H8" s="183"/>
      <c r="I8" s="183"/>
      <c r="J8" s="87" t="s">
        <v>98</v>
      </c>
      <c r="K8" s="88" t="s">
        <v>99</v>
      </c>
      <c r="L8" s="88" t="s">
        <v>100</v>
      </c>
      <c r="M8" s="89" t="s">
        <v>101</v>
      </c>
    </row>
    <row r="9" spans="1:14" ht="13.5" thickBot="1">
      <c r="A9" s="90">
        <v>1</v>
      </c>
      <c r="B9" s="91">
        <v>2</v>
      </c>
      <c r="C9" s="91">
        <v>3</v>
      </c>
      <c r="D9" s="90">
        <v>4</v>
      </c>
      <c r="E9" s="91">
        <v>5</v>
      </c>
      <c r="F9" s="91">
        <v>6</v>
      </c>
      <c r="G9" s="90">
        <v>7</v>
      </c>
      <c r="H9" s="91">
        <v>8</v>
      </c>
      <c r="I9" s="91">
        <v>9</v>
      </c>
      <c r="J9" s="90">
        <v>10</v>
      </c>
      <c r="K9" s="91">
        <v>11</v>
      </c>
      <c r="L9" s="91">
        <v>12</v>
      </c>
      <c r="M9" s="90">
        <v>13</v>
      </c>
    </row>
    <row r="10" spans="1:14">
      <c r="A10" s="79">
        <f>Participanti!$A$2</f>
        <v>1</v>
      </c>
      <c r="B10" s="147" t="str">
        <f>Participanti!$B$10</f>
        <v>414</v>
      </c>
      <c r="C10" s="148" t="str">
        <f>Participanti!$C$10</f>
        <v>SZENE RAUL</v>
      </c>
      <c r="D10" s="148" t="str">
        <f>Participanti!$D$10</f>
        <v>KREMSMUELLER</v>
      </c>
      <c r="E10" s="148" t="str">
        <f>Participanti!$E$10</f>
        <v>A</v>
      </c>
      <c r="F10" s="148" t="str">
        <f>Participanti!$F$10</f>
        <v>Avansati</v>
      </c>
      <c r="G10" s="148" t="str">
        <f>Participanti!$G$10</f>
        <v>A2</v>
      </c>
      <c r="H10" s="148">
        <f>Participanti!$H$10</f>
        <v>0</v>
      </c>
      <c r="I10" s="148" t="s">
        <v>88</v>
      </c>
      <c r="J10" s="204">
        <v>6.6874999999999574E-4</v>
      </c>
      <c r="K10" s="204">
        <v>6.5729166666672612E-4</v>
      </c>
      <c r="L10" s="204">
        <v>6.6817129629614946E-4</v>
      </c>
      <c r="M10" s="204">
        <f t="shared" ref="M10:M55" si="0">MIN(K10:L10)</f>
        <v>6.5729166666672612E-4</v>
      </c>
      <c r="N10" s="48">
        <v>20</v>
      </c>
    </row>
    <row r="11" spans="1:14">
      <c r="A11" s="79">
        <f>Participanti!$A$3</f>
        <v>2</v>
      </c>
      <c r="B11" s="147" t="str">
        <f>Participanti!$B$33</f>
        <v>11</v>
      </c>
      <c r="C11" s="148" t="str">
        <f>Participanti!$C$33</f>
        <v>GHEORGHE HORIA</v>
      </c>
      <c r="D11" s="148" t="str">
        <f>Participanti!$D$33</f>
        <v>GT AUTO CLUB</v>
      </c>
      <c r="E11" s="148" t="str">
        <f>Participanti!$E$33</f>
        <v>J</v>
      </c>
      <c r="F11" s="148" t="str">
        <f>Participanti!$F$33</f>
        <v>Juniori</v>
      </c>
      <c r="G11" s="148" t="str">
        <f>Participanti!$G$33</f>
        <v>JUNIORI</v>
      </c>
      <c r="H11" s="148">
        <f>Participanti!$H$33</f>
        <v>0</v>
      </c>
      <c r="I11" s="148" t="s">
        <v>88</v>
      </c>
      <c r="J11" s="204">
        <v>6.8449074074072858E-4</v>
      </c>
      <c r="K11" s="204">
        <v>6.8564814814808805E-4</v>
      </c>
      <c r="L11" s="204">
        <v>6.7384259259262169E-4</v>
      </c>
      <c r="M11" s="204">
        <f t="shared" si="0"/>
        <v>6.7384259259262169E-4</v>
      </c>
      <c r="N11" s="48">
        <v>17</v>
      </c>
    </row>
    <row r="12" spans="1:14">
      <c r="A12" s="79">
        <f>Participanti!$A$4</f>
        <v>3</v>
      </c>
      <c r="B12" s="147" t="str">
        <f>Participanti!$B$18</f>
        <v>77</v>
      </c>
      <c r="C12" s="148" t="str">
        <f>Participanti!$C$18</f>
        <v>NICOLE SERGIU</v>
      </c>
      <c r="D12" s="148" t="str">
        <f>Participanti!$D$18</f>
        <v>WILLI MSPORT</v>
      </c>
      <c r="E12" s="148" t="str">
        <f>Participanti!$E$18</f>
        <v>D</v>
      </c>
      <c r="F12" s="148" t="str">
        <f>Participanti!$F$18</f>
        <v>Debutanti</v>
      </c>
      <c r="G12" s="148" t="str">
        <f>Participanti!$G$18</f>
        <v>D1</v>
      </c>
      <c r="H12" s="148">
        <f>Participanti!$H$18</f>
        <v>0</v>
      </c>
      <c r="I12" s="148" t="s">
        <v>88</v>
      </c>
      <c r="J12" s="204">
        <v>6.6006944444452209E-4</v>
      </c>
      <c r="K12" s="204">
        <v>7.8310185185183844E-4</v>
      </c>
      <c r="L12" s="204">
        <v>6.7939814814810262E-4</v>
      </c>
      <c r="M12" s="204">
        <f t="shared" si="0"/>
        <v>6.7939814814810262E-4</v>
      </c>
      <c r="N12" s="48">
        <v>15</v>
      </c>
    </row>
    <row r="13" spans="1:14">
      <c r="A13" s="79">
        <f>Participanti!$A$5</f>
        <v>4</v>
      </c>
      <c r="B13" s="147" t="str">
        <f>Participanti!$B$3</f>
        <v>65</v>
      </c>
      <c r="C13" s="148" t="str">
        <f>Participanti!$C$3</f>
        <v>PASARIN MARCU EUGEN</v>
      </c>
      <c r="D13" s="148">
        <f>Participanti!$D$3</f>
        <v>0</v>
      </c>
      <c r="E13" s="148" t="str">
        <f>Participanti!$E$3</f>
        <v>D</v>
      </c>
      <c r="F13" s="148" t="str">
        <f>Participanti!$F$3</f>
        <v>Debutanti</v>
      </c>
      <c r="G13" s="148" t="str">
        <f>Participanti!$G$3</f>
        <v>D1</v>
      </c>
      <c r="H13" s="148">
        <f>Participanti!$H$3</f>
        <v>0</v>
      </c>
      <c r="I13" s="148" t="s">
        <v>88</v>
      </c>
      <c r="J13" s="204">
        <v>9.0138888888890989E-4</v>
      </c>
      <c r="K13" s="204">
        <v>6.8344907407402733E-4</v>
      </c>
      <c r="L13" s="204">
        <v>6.8344907407402733E-4</v>
      </c>
      <c r="M13" s="204">
        <f t="shared" si="0"/>
        <v>6.8344907407402733E-4</v>
      </c>
      <c r="N13" s="48">
        <v>13</v>
      </c>
    </row>
    <row r="14" spans="1:14">
      <c r="A14" s="79">
        <f>Participanti!$A$6</f>
        <v>5</v>
      </c>
      <c r="B14" s="147" t="str">
        <f>Participanti!$B$34</f>
        <v>23</v>
      </c>
      <c r="C14" s="148" t="str">
        <f>Participanti!$C$34</f>
        <v>GHEORGHE RADU</v>
      </c>
      <c r="D14" s="148" t="str">
        <f>Participanti!$D$34</f>
        <v>GT AUTO CLUB</v>
      </c>
      <c r="E14" s="148" t="str">
        <f>Participanti!$E$34</f>
        <v>A</v>
      </c>
      <c r="F14" s="148" t="str">
        <f>Participanti!$F$34</f>
        <v>Avansati</v>
      </c>
      <c r="G14" s="148" t="str">
        <f>Participanti!$G$34</f>
        <v>A1</v>
      </c>
      <c r="H14" s="148">
        <f>Participanti!$H$34</f>
        <v>0</v>
      </c>
      <c r="I14" s="148" t="s">
        <v>88</v>
      </c>
      <c r="J14" s="204">
        <v>8.979166666667393E-4</v>
      </c>
      <c r="K14" s="204">
        <v>7.8865740740747647E-4</v>
      </c>
      <c r="L14" s="204">
        <v>6.8935185185192704E-4</v>
      </c>
      <c r="M14" s="204">
        <f t="shared" si="0"/>
        <v>6.8935185185192704E-4</v>
      </c>
      <c r="N14" s="48">
        <v>12</v>
      </c>
    </row>
    <row r="15" spans="1:14">
      <c r="A15" s="79">
        <f>Participanti!$A$7</f>
        <v>6</v>
      </c>
      <c r="B15" s="147" t="str">
        <f>Participanti!$B$47</f>
        <v>48</v>
      </c>
      <c r="C15" s="148" t="str">
        <f>Participanti!$C$47</f>
        <v>SIMION DANIEL</v>
      </c>
      <c r="D15" s="148">
        <f>Participanti!$D$47</f>
        <v>0</v>
      </c>
      <c r="E15" s="148" t="str">
        <f>Participanti!$E$47</f>
        <v>D</v>
      </c>
      <c r="F15" s="148" t="str">
        <f>Participanti!$F$47</f>
        <v>Debutanti</v>
      </c>
      <c r="G15" s="148" t="str">
        <f>Participanti!$G$47</f>
        <v>D1</v>
      </c>
      <c r="H15" s="148">
        <f>Participanti!$H$47</f>
        <v>0</v>
      </c>
      <c r="I15" s="148" t="s">
        <v>88</v>
      </c>
      <c r="J15" s="204">
        <v>7.5104166666661865E-4</v>
      </c>
      <c r="K15" s="204">
        <v>6.9583333333322894E-4</v>
      </c>
      <c r="L15" s="204">
        <v>6.959490740739982E-4</v>
      </c>
      <c r="M15" s="204">
        <f t="shared" si="0"/>
        <v>6.9583333333322894E-4</v>
      </c>
      <c r="N15" s="48">
        <v>11</v>
      </c>
    </row>
    <row r="16" spans="1:14">
      <c r="A16" s="79">
        <f>Participanti!$A$8</f>
        <v>7</v>
      </c>
      <c r="B16" s="147" t="str">
        <f>Participanti!$B$40</f>
        <v>1</v>
      </c>
      <c r="C16" s="148" t="str">
        <f>Participanti!$C$40</f>
        <v>ALEXANDRESCU MIHAI</v>
      </c>
      <c r="D16" s="148">
        <f>Participanti!$D$40</f>
        <v>0</v>
      </c>
      <c r="E16" s="148" t="str">
        <f>Participanti!$E$40</f>
        <v>A</v>
      </c>
      <c r="F16" s="148" t="str">
        <f>Participanti!$F$40</f>
        <v>Avansati</v>
      </c>
      <c r="G16" s="148" t="str">
        <f>Participanti!$G$40</f>
        <v>A1</v>
      </c>
      <c r="H16" s="148">
        <f>Participanti!$H$40</f>
        <v>0</v>
      </c>
      <c r="I16" s="148" t="s">
        <v>88</v>
      </c>
      <c r="J16" s="204">
        <v>7.1678240740735699E-4</v>
      </c>
      <c r="K16" s="204">
        <v>7.2094907407416198E-4</v>
      </c>
      <c r="L16" s="204">
        <v>6.9710648148157972E-4</v>
      </c>
      <c r="M16" s="204">
        <f t="shared" si="0"/>
        <v>6.9710648148157972E-4</v>
      </c>
      <c r="N16" s="48">
        <v>10</v>
      </c>
    </row>
    <row r="17" spans="1:14">
      <c r="A17" s="79">
        <f>Participanti!$A$9</f>
        <v>8</v>
      </c>
      <c r="B17" s="147" t="str">
        <f>Participanti!$B$42</f>
        <v>23B</v>
      </c>
      <c r="C17" s="148" t="str">
        <f>Participanti!$C$42</f>
        <v>GHEORHE RADU</v>
      </c>
      <c r="D17" s="148" t="str">
        <f>Participanti!$D$42</f>
        <v>GT AUTO CLUB</v>
      </c>
      <c r="E17" s="148">
        <f>Participanti!$E$42</f>
        <v>0</v>
      </c>
      <c r="F17" s="148">
        <f>Participanti!$F$42</f>
        <v>0</v>
      </c>
      <c r="G17" s="148">
        <f>Participanti!$G$42</f>
        <v>0</v>
      </c>
      <c r="H17" s="148">
        <f>Participanti!$H$42</f>
        <v>0</v>
      </c>
      <c r="I17" s="148" t="s">
        <v>88</v>
      </c>
      <c r="J17" s="204">
        <v>6.998842592593757E-4</v>
      </c>
      <c r="K17" s="204">
        <v>7.0312500000013767E-4</v>
      </c>
      <c r="L17" s="204">
        <v>6.9780092592586218E-4</v>
      </c>
      <c r="M17" s="204">
        <f t="shared" si="0"/>
        <v>6.9780092592586218E-4</v>
      </c>
      <c r="N17" s="48">
        <v>9</v>
      </c>
    </row>
    <row r="18" spans="1:14">
      <c r="A18" s="79">
        <f>Participanti!$A$10</f>
        <v>9</v>
      </c>
      <c r="B18" s="147" t="str">
        <f>Participanti!$B$25</f>
        <v>59B</v>
      </c>
      <c r="C18" s="148" t="str">
        <f>Participanti!$C$25</f>
        <v>POPA RAZVAN</v>
      </c>
      <c r="D18" s="148">
        <f>Participanti!$D$25</f>
        <v>0</v>
      </c>
      <c r="E18" s="148">
        <f>Participanti!$E$25</f>
        <v>0</v>
      </c>
      <c r="F18" s="148">
        <f>Participanti!$F$25</f>
        <v>0</v>
      </c>
      <c r="G18" s="148">
        <f>Participanti!$G$25</f>
        <v>0</v>
      </c>
      <c r="H18" s="148">
        <f>Participanti!$H$25</f>
        <v>0</v>
      </c>
      <c r="I18" s="148" t="s">
        <v>88</v>
      </c>
      <c r="J18" s="204">
        <v>8.4652777777773579E-4</v>
      </c>
      <c r="K18" s="204">
        <v>9.3796296296292834E-4</v>
      </c>
      <c r="L18" s="204">
        <v>6.9803240740728967E-4</v>
      </c>
      <c r="M18" s="204">
        <f t="shared" si="0"/>
        <v>6.9803240740728967E-4</v>
      </c>
      <c r="N18" s="48">
        <v>8</v>
      </c>
    </row>
    <row r="19" spans="1:14">
      <c r="A19" s="79">
        <f>Participanti!$A$11</f>
        <v>10</v>
      </c>
      <c r="B19" s="147" t="str">
        <f>Participanti!$B$5</f>
        <v>39</v>
      </c>
      <c r="C19" s="148" t="str">
        <f>Participanti!$C$5</f>
        <v>ZAMFIRESCU CORNEL</v>
      </c>
      <c r="D19" s="148">
        <f>Participanti!$D$5</f>
        <v>0</v>
      </c>
      <c r="E19" s="148" t="str">
        <f>Participanti!$E$5</f>
        <v>D</v>
      </c>
      <c r="F19" s="148" t="str">
        <f>Participanti!$F$5</f>
        <v>Debutanti</v>
      </c>
      <c r="G19" s="148" t="str">
        <f>Participanti!$G$5</f>
        <v>D1</v>
      </c>
      <c r="H19" s="148">
        <f>Participanti!$H$5</f>
        <v>0</v>
      </c>
      <c r="I19" s="148" t="s">
        <v>88</v>
      </c>
      <c r="J19" s="204">
        <v>7.2326388888888093E-4</v>
      </c>
      <c r="K19" s="204">
        <v>7.0613425925925011E-4</v>
      </c>
      <c r="L19" s="204">
        <v>7.0740740740748986E-4</v>
      </c>
      <c r="M19" s="204">
        <f t="shared" si="0"/>
        <v>7.0613425925925011E-4</v>
      </c>
      <c r="N19" s="48">
        <v>7</v>
      </c>
    </row>
    <row r="20" spans="1:14">
      <c r="A20" s="79">
        <f>Participanti!$A$12</f>
        <v>11</v>
      </c>
      <c r="B20" s="147" t="str">
        <f>Participanti!$B$41</f>
        <v>1B</v>
      </c>
      <c r="C20" s="148" t="str">
        <f>Participanti!$C$41</f>
        <v>ALEXANDRESCU MIHAI</v>
      </c>
      <c r="D20" s="148">
        <f>Participanti!$D$41</f>
        <v>0</v>
      </c>
      <c r="E20" s="148" t="str">
        <f>Participanti!$E$41</f>
        <v>A</v>
      </c>
      <c r="F20" s="148" t="str">
        <f>Participanti!$F$41</f>
        <v>Avansati</v>
      </c>
      <c r="G20" s="148" t="str">
        <f>Participanti!$G$41</f>
        <v>A2</v>
      </c>
      <c r="H20" s="148">
        <f>Participanti!$H$41</f>
        <v>0</v>
      </c>
      <c r="I20" s="148" t="s">
        <v>88</v>
      </c>
      <c r="J20" s="204">
        <v>6.9513888888883546E-4</v>
      </c>
      <c r="K20" s="204">
        <v>7.0671296296287434E-4</v>
      </c>
      <c r="L20" s="204">
        <v>8.0173611111113651E-4</v>
      </c>
      <c r="M20" s="204">
        <f t="shared" si="0"/>
        <v>7.0671296296287434E-4</v>
      </c>
      <c r="N20" s="48">
        <v>6</v>
      </c>
    </row>
    <row r="21" spans="1:14">
      <c r="A21" s="79">
        <f>Participanti!$A$13</f>
        <v>12</v>
      </c>
      <c r="B21" s="147" t="str">
        <f>Participanti!$B$24</f>
        <v>59</v>
      </c>
      <c r="C21" s="148" t="str">
        <f>Participanti!$C$24</f>
        <v>POPA RAZVAN</v>
      </c>
      <c r="D21" s="148">
        <f>Participanti!$D$24</f>
        <v>0</v>
      </c>
      <c r="E21" s="148" t="str">
        <f>Participanti!$E$24</f>
        <v>A</v>
      </c>
      <c r="F21" s="148" t="str">
        <f>Participanti!$F$24</f>
        <v>Avansati</v>
      </c>
      <c r="G21" s="148" t="str">
        <f>Participanti!$G$24</f>
        <v>A1</v>
      </c>
      <c r="H21" s="148">
        <f>Participanti!$H$24</f>
        <v>0</v>
      </c>
      <c r="I21" s="148" t="s">
        <v>88</v>
      </c>
      <c r="J21" s="204">
        <v>7.0787037037045586E-4</v>
      </c>
      <c r="K21" s="204">
        <v>7.2476851851854818E-4</v>
      </c>
      <c r="L21" s="204">
        <v>7.1030092592594407E-4</v>
      </c>
      <c r="M21" s="204">
        <f t="shared" si="0"/>
        <v>7.1030092592594407E-4</v>
      </c>
      <c r="N21" s="48">
        <v>5</v>
      </c>
    </row>
    <row r="22" spans="1:14">
      <c r="A22" s="79">
        <f>Participanti!$A$14</f>
        <v>13</v>
      </c>
      <c r="B22" s="147" t="str">
        <f>Participanti!$B$32</f>
        <v>2B</v>
      </c>
      <c r="C22" s="148" t="str">
        <f>Participanti!$C$32</f>
        <v>ALEXANDRU IONEL</v>
      </c>
      <c r="D22" s="148" t="str">
        <f>Participanti!$D$32</f>
        <v>GT AUTO CLUB</v>
      </c>
      <c r="E22" s="148">
        <f>Participanti!$E$32</f>
        <v>0</v>
      </c>
      <c r="F22" s="148">
        <f>Participanti!$F$32</f>
        <v>0</v>
      </c>
      <c r="G22" s="148">
        <f>Participanti!$G$32</f>
        <v>0</v>
      </c>
      <c r="H22" s="148">
        <f>Participanti!$H$32</f>
        <v>0</v>
      </c>
      <c r="I22" s="148" t="s">
        <v>88</v>
      </c>
      <c r="J22" s="204">
        <v>7.1782407407405824E-4</v>
      </c>
      <c r="K22" s="204">
        <v>7.1724537037032299E-4</v>
      </c>
      <c r="L22" s="204">
        <v>7.7766203703699688E-4</v>
      </c>
      <c r="M22" s="204">
        <f t="shared" si="0"/>
        <v>7.1724537037032299E-4</v>
      </c>
      <c r="N22" s="48">
        <v>4</v>
      </c>
    </row>
    <row r="23" spans="1:14">
      <c r="A23" s="79">
        <f>Participanti!$A$15</f>
        <v>14</v>
      </c>
      <c r="B23" s="147" t="str">
        <f>Participanti!$B$48</f>
        <v>41</v>
      </c>
      <c r="C23" s="148" t="str">
        <f>Participanti!$C$48</f>
        <v>MIHIS CRIS ALEXANDRU</v>
      </c>
      <c r="D23" s="148">
        <f>Participanti!$D$48</f>
        <v>0</v>
      </c>
      <c r="E23" s="148" t="str">
        <f>Participanti!$E$48</f>
        <v>D</v>
      </c>
      <c r="F23" s="148" t="str">
        <f>Participanti!$F$48</f>
        <v>Debutanti</v>
      </c>
      <c r="G23" s="148" t="str">
        <f>Participanti!$G$48</f>
        <v>D1</v>
      </c>
      <c r="H23" s="148">
        <f>Participanti!$H$48</f>
        <v>0</v>
      </c>
      <c r="I23" s="148" t="s">
        <v>88</v>
      </c>
      <c r="J23" s="204">
        <v>7.1296296296308181E-4</v>
      </c>
      <c r="K23" s="204">
        <v>7.2048611111119598E-4</v>
      </c>
      <c r="L23" s="204">
        <v>7.5891203703704058E-4</v>
      </c>
      <c r="M23" s="204">
        <f t="shared" si="0"/>
        <v>7.2048611111119598E-4</v>
      </c>
      <c r="N23" s="48">
        <v>3</v>
      </c>
    </row>
    <row r="24" spans="1:14">
      <c r="A24" s="79">
        <f>Participanti!$A$16</f>
        <v>15</v>
      </c>
      <c r="B24" s="147" t="str">
        <f>Participanti!$B$31</f>
        <v>2</v>
      </c>
      <c r="C24" s="148" t="str">
        <f>Participanti!$C$31</f>
        <v>ALEXANDRU IONEL</v>
      </c>
      <c r="D24" s="148" t="str">
        <f>Participanti!$D$31</f>
        <v>GT AUTO CLUB</v>
      </c>
      <c r="E24" s="148" t="str">
        <f>Participanti!$E$31</f>
        <v>D</v>
      </c>
      <c r="F24" s="148" t="str">
        <f>Participanti!$F$31</f>
        <v>Debutanti</v>
      </c>
      <c r="G24" s="148" t="str">
        <f>Participanti!$G$31</f>
        <v>D2</v>
      </c>
      <c r="H24" s="148">
        <f>Participanti!$H$31</f>
        <v>0</v>
      </c>
      <c r="I24" s="148" t="s">
        <v>88</v>
      </c>
      <c r="J24" s="204">
        <v>7.2546296296294166E-4</v>
      </c>
      <c r="K24" s="204">
        <v>1.1981481481480795E-3</v>
      </c>
      <c r="L24" s="204">
        <v>7.2291666666668419E-4</v>
      </c>
      <c r="M24" s="204">
        <f t="shared" si="0"/>
        <v>7.2291666666668419E-4</v>
      </c>
      <c r="N24" s="48">
        <v>2</v>
      </c>
    </row>
    <row r="25" spans="1:14">
      <c r="A25" s="79">
        <f>Participanti!$A$17</f>
        <v>16</v>
      </c>
      <c r="B25" s="147" t="str">
        <f>Participanti!$B$22</f>
        <v>35</v>
      </c>
      <c r="C25" s="148" t="str">
        <f>Participanti!$C$22</f>
        <v>SOLCAN STEFAN</v>
      </c>
      <c r="D25" s="148">
        <f>Participanti!$D$22</f>
        <v>0</v>
      </c>
      <c r="E25" s="148" t="str">
        <f>Participanti!$E$22</f>
        <v>D</v>
      </c>
      <c r="F25" s="148" t="str">
        <f>Participanti!$F$22</f>
        <v>Debutanti</v>
      </c>
      <c r="G25" s="148" t="str">
        <f>Participanti!$G$22</f>
        <v>D1</v>
      </c>
      <c r="H25" s="148">
        <f>Participanti!$H$22</f>
        <v>0</v>
      </c>
      <c r="I25" s="148" t="s">
        <v>88</v>
      </c>
      <c r="J25" s="204">
        <v>7.473379629630017E-4</v>
      </c>
      <c r="K25" s="204">
        <v>7.2673611111118142E-4</v>
      </c>
      <c r="L25" s="204">
        <v>7.2349537037053047E-4</v>
      </c>
      <c r="M25" s="204">
        <f t="shared" si="0"/>
        <v>7.2349537037053047E-4</v>
      </c>
      <c r="N25" s="48">
        <v>1</v>
      </c>
    </row>
    <row r="26" spans="1:14">
      <c r="A26" s="79">
        <f>Participanti!$A$18</f>
        <v>17</v>
      </c>
      <c r="B26" s="102" t="str">
        <f>Participanti!$B$12</f>
        <v>16</v>
      </c>
      <c r="C26" s="79" t="str">
        <f>Participanti!$C$12</f>
        <v>BURDUCEL ADRIAN IONUT</v>
      </c>
      <c r="D26" s="79">
        <f>Participanti!$D$12</f>
        <v>0</v>
      </c>
      <c r="E26" s="79" t="str">
        <f>Participanti!$E$12</f>
        <v>J</v>
      </c>
      <c r="F26" s="79" t="str">
        <f>Participanti!$F$12</f>
        <v>Juniori</v>
      </c>
      <c r="G26" s="79" t="str">
        <f>Participanti!$G$12</f>
        <v>JUNIORI</v>
      </c>
      <c r="H26" s="79">
        <f>Participanti!$H$12</f>
        <v>0</v>
      </c>
      <c r="I26" s="79" t="s">
        <v>88</v>
      </c>
      <c r="J26" s="58">
        <v>6.8692129629632781E-4</v>
      </c>
      <c r="K26" s="58">
        <v>7.2824074074073764E-4</v>
      </c>
      <c r="L26" s="58">
        <v>8.3981481481478436E-4</v>
      </c>
      <c r="M26" s="58">
        <f t="shared" si="0"/>
        <v>7.2824074074073764E-4</v>
      </c>
    </row>
    <row r="27" spans="1:14">
      <c r="A27" s="79">
        <f>Participanti!$A$19</f>
        <v>18</v>
      </c>
      <c r="B27" s="102" t="str">
        <f>Participanti!$B$23</f>
        <v>46</v>
      </c>
      <c r="C27" s="79" t="str">
        <f>Participanti!$C$23</f>
        <v>CHESARU IONEL</v>
      </c>
      <c r="D27" s="79">
        <f>Participanti!$D$23</f>
        <v>0</v>
      </c>
      <c r="E27" s="79" t="str">
        <f>Participanti!$E$23</f>
        <v>A</v>
      </c>
      <c r="F27" s="79" t="str">
        <f>Participanti!$F$23</f>
        <v>Avansati</v>
      </c>
      <c r="G27" s="79" t="str">
        <f>Participanti!$G$23</f>
        <v>A1</v>
      </c>
      <c r="H27" s="79">
        <f>Participanti!$H$23</f>
        <v>0</v>
      </c>
      <c r="I27" s="79" t="s">
        <v>88</v>
      </c>
      <c r="J27" s="58">
        <v>7.2442129629635144E-4</v>
      </c>
      <c r="K27" s="58">
        <v>7.4421296296300898E-4</v>
      </c>
      <c r="L27" s="58">
        <v>7.3541666666665506E-4</v>
      </c>
      <c r="M27" s="58">
        <f t="shared" si="0"/>
        <v>7.3541666666665506E-4</v>
      </c>
    </row>
    <row r="28" spans="1:14">
      <c r="A28" s="79">
        <f>Participanti!$A$20</f>
        <v>19</v>
      </c>
      <c r="B28" s="102" t="str">
        <f>Participanti!$B$36</f>
        <v>31</v>
      </c>
      <c r="C28" s="79" t="str">
        <f>Participanti!$C$36</f>
        <v>ZAHARIA ADRIAN</v>
      </c>
      <c r="D28" s="79">
        <f>Participanti!$D$36</f>
        <v>0</v>
      </c>
      <c r="E28" s="79" t="str">
        <f>Participanti!$E$36</f>
        <v>A</v>
      </c>
      <c r="F28" s="79" t="str">
        <f>Participanti!$F$36</f>
        <v>Avansati</v>
      </c>
      <c r="G28" s="79" t="str">
        <f>Participanti!$G$36</f>
        <v>A1</v>
      </c>
      <c r="H28" s="79">
        <f>Participanti!$H$36</f>
        <v>0</v>
      </c>
      <c r="I28" s="79" t="s">
        <v>88</v>
      </c>
      <c r="J28" s="58">
        <v>7.3356481481479108E-4</v>
      </c>
      <c r="K28" s="58">
        <v>8.0069444444448134E-4</v>
      </c>
      <c r="L28" s="58">
        <v>7.4201388888883724E-4</v>
      </c>
      <c r="M28" s="58">
        <f t="shared" si="0"/>
        <v>7.4201388888883724E-4</v>
      </c>
    </row>
    <row r="29" spans="1:14">
      <c r="A29" s="79">
        <f>Participanti!$A$21</f>
        <v>20</v>
      </c>
      <c r="B29" s="102" t="str">
        <f>Participanti!$B$11</f>
        <v>09</v>
      </c>
      <c r="C29" s="79" t="str">
        <f>Participanti!$C$11</f>
        <v>SZENE RAUL</v>
      </c>
      <c r="D29" s="79" t="str">
        <f>Participanti!$D$11</f>
        <v>KREMSMUELLER</v>
      </c>
      <c r="E29" s="79">
        <f>Participanti!$E$11</f>
        <v>0</v>
      </c>
      <c r="F29" s="79">
        <f>Participanti!$F$11</f>
        <v>0</v>
      </c>
      <c r="G29" s="79">
        <f>Participanti!$G$11</f>
        <v>0</v>
      </c>
      <c r="H29" s="79">
        <f>Participanti!$H$11</f>
        <v>0</v>
      </c>
      <c r="I29" s="79" t="s">
        <v>88</v>
      </c>
      <c r="J29" s="58">
        <v>8.9733796296300405E-4</v>
      </c>
      <c r="K29" s="58">
        <v>7.4525462962959921E-4</v>
      </c>
      <c r="L29" s="58">
        <v>7.4699074074069394E-4</v>
      </c>
      <c r="M29" s="58">
        <f t="shared" si="0"/>
        <v>7.4525462962959921E-4</v>
      </c>
    </row>
    <row r="30" spans="1:14">
      <c r="A30" s="79">
        <f>Participanti!$A$22</f>
        <v>21</v>
      </c>
      <c r="B30" s="102" t="str">
        <f>Participanti!$B$29</f>
        <v>85</v>
      </c>
      <c r="C30" s="79" t="str">
        <f>Participanti!$C$29</f>
        <v>PAUL AUGUSTIN BOGDAN</v>
      </c>
      <c r="D30" s="79">
        <f>Participanti!$D$29</f>
        <v>0</v>
      </c>
      <c r="E30" s="79" t="str">
        <f>Participanti!$E$29</f>
        <v>D</v>
      </c>
      <c r="F30" s="79" t="str">
        <f>Participanti!$F$29</f>
        <v>Debutanti</v>
      </c>
      <c r="G30" s="79" t="str">
        <f>Participanti!$G$29</f>
        <v>D2</v>
      </c>
      <c r="H30" s="79">
        <f>Participanti!$H$29</f>
        <v>0</v>
      </c>
      <c r="I30" s="79" t="s">
        <v>88</v>
      </c>
      <c r="J30" s="58">
        <v>7.5416666666672239E-4</v>
      </c>
      <c r="K30" s="58">
        <v>7.4953703703706243E-4</v>
      </c>
      <c r="L30" s="58">
        <v>7.4699074074069394E-4</v>
      </c>
      <c r="M30" s="58">
        <f t="shared" si="0"/>
        <v>7.4699074074069394E-4</v>
      </c>
    </row>
    <row r="31" spans="1:14">
      <c r="A31" s="79">
        <f>Participanti!$A$23</f>
        <v>22</v>
      </c>
      <c r="B31" s="102" t="str">
        <f>Participanti!$B$13</f>
        <v>19</v>
      </c>
      <c r="C31" s="79" t="str">
        <f>Participanti!$C$13</f>
        <v>IONESCU ADRIAN</v>
      </c>
      <c r="D31" s="79" t="str">
        <f>Participanti!$D$13</f>
        <v>KREMSMUELLER</v>
      </c>
      <c r="E31" s="79" t="str">
        <f>Participanti!$E$13</f>
        <v>D</v>
      </c>
      <c r="F31" s="79" t="str">
        <f>Participanti!$F$13</f>
        <v>Debutanti</v>
      </c>
      <c r="G31" s="79" t="str">
        <f>Participanti!$G$13</f>
        <v>D1</v>
      </c>
      <c r="H31" s="79">
        <f>Participanti!$H$13</f>
        <v>0</v>
      </c>
      <c r="I31" s="79" t="s">
        <v>88</v>
      </c>
      <c r="J31" s="58">
        <v>7.1284722222220154E-4</v>
      </c>
      <c r="K31" s="58">
        <v>7.5902777777780983E-4</v>
      </c>
      <c r="L31" s="58">
        <v>7.4756944444442919E-4</v>
      </c>
      <c r="M31" s="58">
        <f t="shared" si="0"/>
        <v>7.4756944444442919E-4</v>
      </c>
    </row>
    <row r="32" spans="1:14">
      <c r="A32" s="79">
        <f>Participanti!$A$24</f>
        <v>23</v>
      </c>
      <c r="B32" s="102" t="str">
        <f>Participanti!$B$19</f>
        <v>14</v>
      </c>
      <c r="C32" s="79" t="str">
        <f>Participanti!$C$19</f>
        <v>TUDORA DAMIAN</v>
      </c>
      <c r="D32" s="79" t="str">
        <f>Participanti!$D$19</f>
        <v>WILLI MSPORT</v>
      </c>
      <c r="E32" s="79" t="str">
        <f>Participanti!$E$19</f>
        <v>D</v>
      </c>
      <c r="F32" s="79" t="str">
        <f>Participanti!$F$19</f>
        <v>Debutanti</v>
      </c>
      <c r="G32" s="79" t="str">
        <f>Participanti!$G$19</f>
        <v>D1</v>
      </c>
      <c r="H32" s="79">
        <f>Participanti!$H$19</f>
        <v>0</v>
      </c>
      <c r="I32" s="79" t="s">
        <v>88</v>
      </c>
      <c r="J32" s="58">
        <v>8.3900462962973265E-4</v>
      </c>
      <c r="K32" s="58">
        <v>7.7384259259249966E-4</v>
      </c>
      <c r="L32" s="58">
        <v>7.5451388888891913E-4</v>
      </c>
      <c r="M32" s="58">
        <f t="shared" si="0"/>
        <v>7.5451388888891913E-4</v>
      </c>
    </row>
    <row r="33" spans="1:13">
      <c r="A33" s="79">
        <f>Participanti!$A$25</f>
        <v>24</v>
      </c>
      <c r="B33" s="102" t="str">
        <f>Participanti!$B$43</f>
        <v>21</v>
      </c>
      <c r="C33" s="79" t="str">
        <f>Participanti!$C$43</f>
        <v>POPESCU TUDOR-CONSTANTIN</v>
      </c>
      <c r="D33" s="79">
        <f>Participanti!$D$43</f>
        <v>0</v>
      </c>
      <c r="E33" s="79" t="str">
        <f>Participanti!$E$43</f>
        <v>A</v>
      </c>
      <c r="F33" s="79" t="str">
        <f>Participanti!$F$43</f>
        <v>Avansati</v>
      </c>
      <c r="G33" s="79" t="str">
        <f>Participanti!$G$43</f>
        <v>A1</v>
      </c>
      <c r="H33" s="79">
        <f>Participanti!$H$43</f>
        <v>0</v>
      </c>
      <c r="I33" s="79" t="s">
        <v>88</v>
      </c>
      <c r="J33" s="58">
        <v>7.5810185185187784E-4</v>
      </c>
      <c r="K33" s="58">
        <v>8.3159722222227671E-4</v>
      </c>
      <c r="L33" s="58">
        <v>7.5740740740748436E-4</v>
      </c>
      <c r="M33" s="58">
        <f t="shared" si="0"/>
        <v>7.5740740740748436E-4</v>
      </c>
    </row>
    <row r="34" spans="1:13">
      <c r="A34" s="79">
        <f>Participanti!$A$26</f>
        <v>25</v>
      </c>
      <c r="B34" s="102" t="str">
        <f>Participanti!$B$20</f>
        <v>7</v>
      </c>
      <c r="C34" s="79" t="str">
        <f>Participanti!$C$20</f>
        <v>ANTON BIANCA</v>
      </c>
      <c r="D34" s="79" t="str">
        <f>Participanti!$D$20</f>
        <v>WILLI MSPORT</v>
      </c>
      <c r="E34" s="79" t="str">
        <f>Participanti!$E$20</f>
        <v>J</v>
      </c>
      <c r="F34" s="79" t="str">
        <f>Participanti!$F$20</f>
        <v>Juniori</v>
      </c>
      <c r="G34" s="79" t="str">
        <f>Participanti!$G$20</f>
        <v>JUNIORI</v>
      </c>
      <c r="H34" s="79">
        <f>Participanti!$H$20</f>
        <v>7</v>
      </c>
      <c r="I34" s="79" t="s">
        <v>88</v>
      </c>
      <c r="J34" s="58">
        <v>7.7581018518524392E-4</v>
      </c>
      <c r="K34" s="58">
        <v>7.7384259259249966E-4</v>
      </c>
      <c r="L34" s="58">
        <v>7.66550925925924E-4</v>
      </c>
      <c r="M34" s="58">
        <f t="shared" si="0"/>
        <v>7.66550925925924E-4</v>
      </c>
    </row>
    <row r="35" spans="1:13">
      <c r="A35" s="79">
        <f>Participanti!$A$27</f>
        <v>26</v>
      </c>
      <c r="B35" s="102" t="str">
        <f>Participanti!$B$30</f>
        <v>22</v>
      </c>
      <c r="C35" s="79" t="str">
        <f>Participanti!$C$30</f>
        <v>TUDORACHE CALIN</v>
      </c>
      <c r="D35" s="79">
        <f>Participanti!$D$30</f>
        <v>0</v>
      </c>
      <c r="E35" s="79" t="str">
        <f>Participanti!$E$30</f>
        <v>D</v>
      </c>
      <c r="F35" s="79" t="str">
        <f>Participanti!$F$30</f>
        <v>Debutanti</v>
      </c>
      <c r="G35" s="79" t="str">
        <f>Participanti!$G$30</f>
        <v>D1</v>
      </c>
      <c r="H35" s="79">
        <f>Participanti!$H$30</f>
        <v>0</v>
      </c>
      <c r="I35" s="79" t="s">
        <v>88</v>
      </c>
      <c r="J35" s="58">
        <v>8.0648148148143584E-4</v>
      </c>
      <c r="K35" s="58">
        <v>8.1539351851844799E-4</v>
      </c>
      <c r="L35" s="58">
        <v>7.722222222222852E-4</v>
      </c>
      <c r="M35" s="58">
        <f t="shared" si="0"/>
        <v>7.722222222222852E-4</v>
      </c>
    </row>
    <row r="36" spans="1:13">
      <c r="A36" s="79">
        <f>Participanti!$A$28</f>
        <v>27</v>
      </c>
      <c r="B36" s="102" t="str">
        <f>Participanti!$B$37</f>
        <v>44</v>
      </c>
      <c r="C36" s="79" t="str">
        <f>Participanti!$C$37</f>
        <v>TOMA CEZAR MARIUS</v>
      </c>
      <c r="D36" s="79" t="str">
        <f>Participanti!$D$37</f>
        <v>WILLI MSPORT</v>
      </c>
      <c r="E36" s="79" t="str">
        <f>Participanti!$E$37</f>
        <v>J</v>
      </c>
      <c r="F36" s="79" t="str">
        <f>Participanti!$F$37</f>
        <v>Juniori</v>
      </c>
      <c r="G36" s="79" t="str">
        <f>Participanti!$G$37</f>
        <v>JUNIORI</v>
      </c>
      <c r="H36" s="79">
        <f>Participanti!$H$37</f>
        <v>0</v>
      </c>
      <c r="I36" s="79" t="s">
        <v>88</v>
      </c>
      <c r="J36" s="58">
        <v>8.248842592591954E-4</v>
      </c>
      <c r="K36" s="58">
        <v>8.3935185185191052E-4</v>
      </c>
      <c r="L36" s="58">
        <v>7.9085648148136123E-4</v>
      </c>
      <c r="M36" s="58">
        <f t="shared" si="0"/>
        <v>7.9085648148136123E-4</v>
      </c>
    </row>
    <row r="37" spans="1:13">
      <c r="A37" s="79">
        <f>Participanti!$A$29</f>
        <v>28</v>
      </c>
      <c r="B37" s="102" t="str">
        <f>Participanti!$B$27</f>
        <v>916</v>
      </c>
      <c r="C37" s="79" t="str">
        <f>Participanti!$C$27</f>
        <v>NEMTANU NECULAE VALENTIN</v>
      </c>
      <c r="D37" s="79">
        <f>Participanti!$D$27</f>
        <v>0</v>
      </c>
      <c r="E37" s="79" t="str">
        <f>Participanti!$E$27</f>
        <v>A</v>
      </c>
      <c r="F37" s="79" t="str">
        <f>Participanti!$F$27</f>
        <v>Avansati</v>
      </c>
      <c r="G37" s="79" t="str">
        <f>Participanti!$G$27</f>
        <v>A2</v>
      </c>
      <c r="H37" s="79">
        <f>Participanti!$H$27</f>
        <v>0</v>
      </c>
      <c r="I37" s="79" t="s">
        <v>88</v>
      </c>
      <c r="J37" s="58">
        <v>9.0277777777780788E-4</v>
      </c>
      <c r="K37" s="58">
        <v>8.398148148147655E-4</v>
      </c>
      <c r="L37" s="58">
        <v>8.1192129629625853E-4</v>
      </c>
      <c r="M37" s="58">
        <f t="shared" si="0"/>
        <v>8.1192129629625853E-4</v>
      </c>
    </row>
    <row r="38" spans="1:13">
      <c r="A38" s="79">
        <f>Participanti!$A$30</f>
        <v>29</v>
      </c>
      <c r="B38" s="102" t="str">
        <f>Participanti!$B$7</f>
        <v>76</v>
      </c>
      <c r="C38" s="79" t="str">
        <f>Participanti!$C$7</f>
        <v>ALEXANDRESCU DORIN</v>
      </c>
      <c r="D38" s="79" t="str">
        <f>Participanti!$D$7</f>
        <v>OLD RALY TEAM</v>
      </c>
      <c r="E38" s="79">
        <f>Participanti!$E$7</f>
        <v>0</v>
      </c>
      <c r="F38" s="79">
        <f>Participanti!$F$7</f>
        <v>0</v>
      </c>
      <c r="G38" s="79">
        <f>Participanti!$G$7</f>
        <v>0</v>
      </c>
      <c r="H38" s="79">
        <f>Participanti!$H$7</f>
        <v>0</v>
      </c>
      <c r="I38" s="79" t="s">
        <v>88</v>
      </c>
      <c r="J38" s="58">
        <v>8.4120370370377451E-4</v>
      </c>
      <c r="K38" s="58">
        <v>8.3518518518510554E-4</v>
      </c>
      <c r="L38" s="58">
        <v>8.1516203703713153E-4</v>
      </c>
      <c r="M38" s="58">
        <f t="shared" si="0"/>
        <v>8.1516203703713153E-4</v>
      </c>
    </row>
    <row r="39" spans="1:13">
      <c r="A39" s="79">
        <f>Participanti!$A$31</f>
        <v>30</v>
      </c>
      <c r="B39" s="102" t="str">
        <f>Participanti!$B$14</f>
        <v>415</v>
      </c>
      <c r="C39" s="79" t="str">
        <f>Participanti!$C$14</f>
        <v>BOTEZ VASILE SORIN</v>
      </c>
      <c r="D39" s="79" t="str">
        <f>Participanti!$D$14</f>
        <v>KREMSMUELLER</v>
      </c>
      <c r="E39" s="79" t="str">
        <f>Participanti!$E$14</f>
        <v>D</v>
      </c>
      <c r="F39" s="79" t="str">
        <f>Participanti!$F$14</f>
        <v>Debutanti</v>
      </c>
      <c r="G39" s="79" t="str">
        <f>Participanti!$G$14</f>
        <v>D2</v>
      </c>
      <c r="H39" s="79">
        <f>Participanti!$H$14</f>
        <v>0</v>
      </c>
      <c r="I39" s="79" t="s">
        <v>88</v>
      </c>
      <c r="J39" s="58">
        <v>8.447916666666222E-4</v>
      </c>
      <c r="K39" s="58">
        <v>8.17245370370423E-4</v>
      </c>
      <c r="L39" s="58">
        <v>8.17245370370423E-4</v>
      </c>
      <c r="M39" s="58">
        <f t="shared" si="0"/>
        <v>8.17245370370423E-4</v>
      </c>
    </row>
    <row r="40" spans="1:13">
      <c r="A40" s="79">
        <f>Participanti!$A$32</f>
        <v>31</v>
      </c>
      <c r="B40" s="102" t="str">
        <f>Participanti!$B$26</f>
        <v>17</v>
      </c>
      <c r="C40" s="79" t="str">
        <f>Participanti!$C$26</f>
        <v>BARBU CEZAR</v>
      </c>
      <c r="D40" s="79" t="str">
        <f>Participanti!$D$26</f>
        <v>LOGAN CLUB CLUJ</v>
      </c>
      <c r="E40" s="79" t="str">
        <f>Participanti!$E$26</f>
        <v>D</v>
      </c>
      <c r="F40" s="79" t="str">
        <f>Participanti!$F$26</f>
        <v>Debutanti</v>
      </c>
      <c r="G40" s="79" t="str">
        <f>Participanti!$G$26</f>
        <v>D1</v>
      </c>
      <c r="H40" s="79">
        <f>Participanti!$H$26</f>
        <v>17</v>
      </c>
      <c r="I40" s="79" t="s">
        <v>88</v>
      </c>
      <c r="J40" s="58">
        <v>8.9999999999990088E-4</v>
      </c>
      <c r="K40" s="58">
        <v>8.1828703703701322E-4</v>
      </c>
      <c r="L40" s="58">
        <v>8.3171296296291608E-4</v>
      </c>
      <c r="M40" s="58">
        <f t="shared" si="0"/>
        <v>8.1828703703701322E-4</v>
      </c>
    </row>
    <row r="41" spans="1:13">
      <c r="A41" s="79">
        <f>Participanti!$A$33</f>
        <v>32</v>
      </c>
      <c r="B41" s="102" t="str">
        <f>Participanti!$B$38</f>
        <v>5</v>
      </c>
      <c r="C41" s="79" t="str">
        <f>Participanti!$C$38</f>
        <v>MUSCALOIU FLORIN</v>
      </c>
      <c r="D41" s="79">
        <f>Participanti!$D$38</f>
        <v>0</v>
      </c>
      <c r="E41" s="79" t="str">
        <f>Participanti!$E$38</f>
        <v>A</v>
      </c>
      <c r="F41" s="79" t="str">
        <f>Participanti!$F$38</f>
        <v>Avansati</v>
      </c>
      <c r="G41" s="79" t="str">
        <f>Participanti!$G$38</f>
        <v>A2</v>
      </c>
      <c r="H41" s="79">
        <f>Participanti!$H$38</f>
        <v>0</v>
      </c>
      <c r="I41" s="79" t="s">
        <v>88</v>
      </c>
      <c r="J41" s="58">
        <v>7.5046296296299442E-4</v>
      </c>
      <c r="K41" s="58">
        <v>8.2534722222206923E-4</v>
      </c>
      <c r="L41" s="58">
        <v>9.4699074074070975E-4</v>
      </c>
      <c r="M41" s="58">
        <f t="shared" si="0"/>
        <v>8.2534722222206923E-4</v>
      </c>
    </row>
    <row r="42" spans="1:13">
      <c r="A42" s="79">
        <f>Participanti!$A$34</f>
        <v>33</v>
      </c>
      <c r="B42" s="102" t="str">
        <f>Participanti!$B$21</f>
        <v>29</v>
      </c>
      <c r="C42" s="79" t="str">
        <f>Participanti!$C$21</f>
        <v>NICIOVICI PETRE-DAN</v>
      </c>
      <c r="D42" s="79">
        <f>Participanti!$D$21</f>
        <v>0</v>
      </c>
      <c r="E42" s="79">
        <f>Participanti!$E$21</f>
        <v>0</v>
      </c>
      <c r="F42" s="79">
        <f>Participanti!$F$21</f>
        <v>0</v>
      </c>
      <c r="G42" s="79">
        <f>Participanti!$G$21</f>
        <v>0</v>
      </c>
      <c r="H42" s="79">
        <f>Participanti!$H$21</f>
        <v>0</v>
      </c>
      <c r="I42" s="79" t="s">
        <v>88</v>
      </c>
      <c r="J42" s="58">
        <v>8.1377314814812252E-4</v>
      </c>
      <c r="K42" s="58">
        <v>8.6238425925921902E-4</v>
      </c>
      <c r="L42" s="58">
        <v>8.355324074074133E-4</v>
      </c>
      <c r="M42" s="58">
        <f t="shared" si="0"/>
        <v>8.355324074074133E-4</v>
      </c>
    </row>
    <row r="43" spans="1:13">
      <c r="A43" s="79">
        <f>Participanti!$A$35</f>
        <v>34</v>
      </c>
      <c r="B43" s="102" t="str">
        <f>Participanti!$B$28</f>
        <v>89</v>
      </c>
      <c r="C43" s="79" t="str">
        <f>Participanti!$C$28</f>
        <v>TRIFONESCU DRAGOS-VIOREL</v>
      </c>
      <c r="D43" s="79">
        <f>Participanti!$D$28</f>
        <v>0</v>
      </c>
      <c r="E43" s="79" t="str">
        <f>Participanti!$E$28</f>
        <v>A</v>
      </c>
      <c r="F43" s="79" t="str">
        <f>Participanti!$F$28</f>
        <v>Avansati</v>
      </c>
      <c r="G43" s="79" t="str">
        <f>Participanti!$G$28</f>
        <v>A2</v>
      </c>
      <c r="H43" s="79">
        <f>Participanti!$H$28</f>
        <v>89</v>
      </c>
      <c r="I43" s="79" t="s">
        <v>88</v>
      </c>
      <c r="J43" s="58">
        <v>7.8414351851852082E-4</v>
      </c>
      <c r="K43" s="58">
        <v>9.3078703703710296E-4</v>
      </c>
      <c r="L43" s="58">
        <v>8.4722222222222143E-4</v>
      </c>
      <c r="M43" s="58">
        <f t="shared" si="0"/>
        <v>8.4722222222222143E-4</v>
      </c>
    </row>
    <row r="44" spans="1:13">
      <c r="A44" s="79">
        <f>Participanti!$A$36</f>
        <v>35</v>
      </c>
      <c r="B44" s="102" t="str">
        <f>Participanti!$B$4</f>
        <v>38</v>
      </c>
      <c r="C44" s="79" t="str">
        <f>Participanti!$C$4</f>
        <v>NAN GEORGE COSTEL</v>
      </c>
      <c r="D44" s="79" t="str">
        <f>Participanti!$D$4</f>
        <v>KREMSMUELLER</v>
      </c>
      <c r="E44" s="79" t="str">
        <f>Participanti!$E$4</f>
        <v>D</v>
      </c>
      <c r="F44" s="79" t="str">
        <f>Participanti!$F$4</f>
        <v>Debutanti</v>
      </c>
      <c r="G44" s="79" t="str">
        <f>Participanti!$G$4</f>
        <v>D2</v>
      </c>
      <c r="H44" s="79">
        <f>Participanti!$H$4</f>
        <v>0</v>
      </c>
      <c r="I44" s="79" t="s">
        <v>88</v>
      </c>
      <c r="J44" s="58">
        <v>8.7476851851853166E-4</v>
      </c>
      <c r="K44" s="58">
        <v>8.6863425925909343E-4</v>
      </c>
      <c r="L44" s="58">
        <v>8.563657407407721E-4</v>
      </c>
      <c r="M44" s="58">
        <f t="shared" si="0"/>
        <v>8.563657407407721E-4</v>
      </c>
    </row>
    <row r="45" spans="1:13">
      <c r="A45" s="79">
        <f>Participanti!$A$37</f>
        <v>36</v>
      </c>
      <c r="B45" s="102" t="str">
        <f>Participanti!$B$35</f>
        <v>13</v>
      </c>
      <c r="C45" s="79" t="str">
        <f>Participanti!$C$35</f>
        <v>ION DANIEL</v>
      </c>
      <c r="D45" s="79" t="str">
        <f>Participanti!$D$35</f>
        <v>GT AUTO CLUB</v>
      </c>
      <c r="E45" s="79" t="str">
        <f>Participanti!$E$35</f>
        <v>A</v>
      </c>
      <c r="F45" s="79" t="str">
        <f>Participanti!$F$35</f>
        <v>Avansati</v>
      </c>
      <c r="G45" s="79" t="str">
        <f>Participanti!$G$35</f>
        <v>A2</v>
      </c>
      <c r="H45" s="79">
        <f>Participanti!$H$35</f>
        <v>0</v>
      </c>
      <c r="I45" s="79" t="s">
        <v>88</v>
      </c>
      <c r="J45" s="58">
        <v>8.5925925925933733E-4</v>
      </c>
      <c r="K45" s="58">
        <v>8.9513888888892446E-4</v>
      </c>
      <c r="L45" s="58">
        <v>9.4525462962959605E-4</v>
      </c>
      <c r="M45" s="58">
        <f t="shared" si="0"/>
        <v>8.9513888888892446E-4</v>
      </c>
    </row>
    <row r="46" spans="1:13">
      <c r="A46" s="79">
        <f>Participanti!$A$38</f>
        <v>37</v>
      </c>
      <c r="B46" s="102" t="str">
        <f>Participanti!$B$39</f>
        <v>1X</v>
      </c>
      <c r="C46" s="79" t="str">
        <f>Participanti!$C$39</f>
        <v>ALEXANDRESCU MIHAI</v>
      </c>
      <c r="D46" s="79">
        <f>Participanti!$D$39</f>
        <v>0</v>
      </c>
      <c r="E46" s="79">
        <f>Participanti!$E$39</f>
        <v>0</v>
      </c>
      <c r="F46" s="79">
        <f>Participanti!$F$39</f>
        <v>0</v>
      </c>
      <c r="G46" s="79">
        <f>Participanti!$G$39</f>
        <v>0</v>
      </c>
      <c r="H46" s="79">
        <f>Participanti!$H$39</f>
        <v>0</v>
      </c>
      <c r="I46" s="79" t="s">
        <v>88</v>
      </c>
      <c r="J46" s="58">
        <v>8.3182870370368533E-4</v>
      </c>
      <c r="K46" s="58">
        <v>8.9976851851853834E-4</v>
      </c>
      <c r="L46" s="58">
        <v>9.6122685185173751E-4</v>
      </c>
      <c r="M46" s="58">
        <f t="shared" si="0"/>
        <v>8.9976851851853834E-4</v>
      </c>
    </row>
    <row r="47" spans="1:13">
      <c r="A47" s="79">
        <f>Participanti!$A$39</f>
        <v>38</v>
      </c>
      <c r="B47" s="102" t="str">
        <f>Participanti!$B$15</f>
        <v>57</v>
      </c>
      <c r="C47" s="79" t="str">
        <f>Participanti!$C$15</f>
        <v>RACU COSTEL</v>
      </c>
      <c r="D47" s="79">
        <f>Participanti!$D$15</f>
        <v>0</v>
      </c>
      <c r="E47" s="79" t="str">
        <f>Participanti!$E$15</f>
        <v>A</v>
      </c>
      <c r="F47" s="79" t="str">
        <f>Participanti!$F$15</f>
        <v>Avansati</v>
      </c>
      <c r="G47" s="79" t="str">
        <f>Participanti!$G$15</f>
        <v>A2</v>
      </c>
      <c r="H47" s="79">
        <f>Participanti!$H$15</f>
        <v>0</v>
      </c>
      <c r="I47" s="79" t="s">
        <v>88</v>
      </c>
      <c r="J47" s="58">
        <v>9.1319444444448727E-4</v>
      </c>
      <c r="K47" s="58">
        <v>9.0011574074089218E-4</v>
      </c>
      <c r="L47" s="58">
        <v>9.0011574074089218E-4</v>
      </c>
      <c r="M47" s="58">
        <f t="shared" si="0"/>
        <v>9.0011574074089218E-4</v>
      </c>
    </row>
    <row r="48" spans="1:13">
      <c r="A48" s="79">
        <f>Participanti!$A$40</f>
        <v>39</v>
      </c>
      <c r="B48" s="102" t="str">
        <f>Participanti!$B$8</f>
        <v>24</v>
      </c>
      <c r="C48" s="79" t="str">
        <f>Participanti!$C$8</f>
        <v>BERCIOIU MIHAIL</v>
      </c>
      <c r="D48" s="79" t="str">
        <f>Participanti!$D$8</f>
        <v>OLD RALY TEAM</v>
      </c>
      <c r="E48" s="79">
        <f>Participanti!$E$8</f>
        <v>0</v>
      </c>
      <c r="F48" s="79">
        <f>Participanti!$F$8</f>
        <v>0</v>
      </c>
      <c r="G48" s="79">
        <f>Participanti!$G$8</f>
        <v>0</v>
      </c>
      <c r="H48" s="79">
        <f>Participanti!$H$8</f>
        <v>0</v>
      </c>
      <c r="I48" s="79" t="s">
        <v>88</v>
      </c>
      <c r="J48" s="58">
        <v>8.9826388888891717E-4</v>
      </c>
      <c r="K48" s="58">
        <v>1.0211805555556863E-3</v>
      </c>
      <c r="L48" s="58">
        <v>9.0532407407395432E-4</v>
      </c>
      <c r="M48" s="58">
        <f t="shared" si="0"/>
        <v>9.0532407407395432E-4</v>
      </c>
    </row>
    <row r="49" spans="1:13">
      <c r="A49" s="79">
        <f>Participanti!$A$41</f>
        <v>40</v>
      </c>
      <c r="B49" s="102" t="str">
        <f>Participanti!$B$17</f>
        <v>82</v>
      </c>
      <c r="C49" s="79" t="str">
        <f>Participanti!$C$17</f>
        <v>STANCU ADRIAN-FLORIN</v>
      </c>
      <c r="D49" s="79">
        <f>Participanti!$D$17</f>
        <v>0</v>
      </c>
      <c r="E49" s="79" t="str">
        <f>Participanti!$E$17</f>
        <v>D</v>
      </c>
      <c r="F49" s="79" t="str">
        <f>Participanti!$F$17</f>
        <v>Debutanti</v>
      </c>
      <c r="G49" s="79" t="str">
        <f>Participanti!$G$17</f>
        <v>D2</v>
      </c>
      <c r="H49" s="79">
        <f>Participanti!$H$17</f>
        <v>0</v>
      </c>
      <c r="I49" s="79" t="s">
        <v>88</v>
      </c>
      <c r="J49" s="58">
        <v>7.3020833333337087E-4</v>
      </c>
      <c r="K49" s="58">
        <v>9.0763888888891419E-4</v>
      </c>
      <c r="L49" s="58">
        <v>1.006134259259347E-3</v>
      </c>
      <c r="M49" s="58">
        <f t="shared" si="0"/>
        <v>9.0763888888891419E-4</v>
      </c>
    </row>
    <row r="50" spans="1:13">
      <c r="A50" s="79">
        <f>Participanti!$A$42</f>
        <v>41</v>
      </c>
      <c r="B50" s="102" t="str">
        <f>Participanti!$B$9</f>
        <v>24B</v>
      </c>
      <c r="C50" s="79" t="str">
        <f>Participanti!$C$9</f>
        <v>BERCIOIU MIHAIL</v>
      </c>
      <c r="D50" s="79" t="str">
        <f>Participanti!$D$9</f>
        <v>OLD RALY TEAM</v>
      </c>
      <c r="E50" s="79">
        <f>Participanti!$E$9</f>
        <v>0</v>
      </c>
      <c r="F50" s="79">
        <f>Participanti!$F$9</f>
        <v>0</v>
      </c>
      <c r="G50" s="79">
        <f>Participanti!$G$9</f>
        <v>0</v>
      </c>
      <c r="H50" s="79">
        <f>Participanti!$H$9</f>
        <v>0</v>
      </c>
      <c r="I50" s="79" t="s">
        <v>88</v>
      </c>
      <c r="J50" s="58">
        <v>9.5011574074066463E-4</v>
      </c>
      <c r="K50" s="58">
        <v>1.0644675925925073E-3</v>
      </c>
      <c r="L50" s="58">
        <v>9.1273148148141026E-4</v>
      </c>
      <c r="M50" s="58">
        <f t="shared" si="0"/>
        <v>9.1273148148141026E-4</v>
      </c>
    </row>
    <row r="51" spans="1:13">
      <c r="A51" s="79">
        <f>Participanti!$A$43</f>
        <v>42</v>
      </c>
      <c r="B51" s="102" t="str">
        <f>Participanti!$B$6</f>
        <v>48B</v>
      </c>
      <c r="C51" s="79" t="str">
        <f>Participanti!$C$6</f>
        <v>MANU RADU</v>
      </c>
      <c r="D51" s="79" t="str">
        <f>Participanti!$D$6</f>
        <v>OLD RALY TEAM</v>
      </c>
      <c r="E51" s="79">
        <f>Participanti!$E$6</f>
        <v>0</v>
      </c>
      <c r="F51" s="79">
        <f>Participanti!$F$6</f>
        <v>0</v>
      </c>
      <c r="G51" s="79">
        <f>Participanti!$G$6</f>
        <v>0</v>
      </c>
      <c r="H51" s="79">
        <f>Participanti!$H$6</f>
        <v>0</v>
      </c>
      <c r="I51" s="79" t="s">
        <v>88</v>
      </c>
      <c r="J51" s="58">
        <v>9.6423611111107199E-4</v>
      </c>
      <c r="K51" s="58">
        <v>2.2259259259258535E-3</v>
      </c>
      <c r="L51" s="58">
        <v>9.1388888888888076E-4</v>
      </c>
      <c r="M51" s="58">
        <f t="shared" si="0"/>
        <v>9.1388888888888076E-4</v>
      </c>
    </row>
    <row r="52" spans="1:13">
      <c r="A52" s="79">
        <f>Participanti!$A$44</f>
        <v>43</v>
      </c>
      <c r="B52" s="102" t="str">
        <f>Participanti!$B$2</f>
        <v>123</v>
      </c>
      <c r="C52" s="79" t="str">
        <f>Participanti!$C$2</f>
        <v>CIOCAN CHRISTIAN</v>
      </c>
      <c r="D52" s="79">
        <f>Participanti!$D$2</f>
        <v>0</v>
      </c>
      <c r="E52" s="79" t="str">
        <f>Participanti!$E$2</f>
        <v>D</v>
      </c>
      <c r="F52" s="79" t="str">
        <f>Participanti!$F$2</f>
        <v>Debutanti</v>
      </c>
      <c r="G52" s="79" t="str">
        <f>Participanti!$G$2</f>
        <v>D1</v>
      </c>
      <c r="H52" s="79">
        <f>Participanti!$H$2</f>
        <v>0</v>
      </c>
      <c r="I52" s="79" t="s">
        <v>88</v>
      </c>
      <c r="J52" s="58">
        <v>9.5347222222221472E-4</v>
      </c>
      <c r="K52" s="58">
        <v>1.0061342592592359E-3</v>
      </c>
      <c r="L52" s="58">
        <v>9.3668981481487279E-4</v>
      </c>
      <c r="M52" s="58">
        <f t="shared" si="0"/>
        <v>9.3668981481487279E-4</v>
      </c>
    </row>
    <row r="53" spans="1:13">
      <c r="A53" s="79">
        <f>Participanti!$A$45</f>
        <v>44</v>
      </c>
      <c r="B53" s="102" t="str">
        <f>Participanti!$B$45</f>
        <v>10</v>
      </c>
      <c r="C53" s="79" t="str">
        <f>Participanti!$C$45</f>
        <v>FLORESCU TEODORA</v>
      </c>
      <c r="D53" s="79">
        <f>Participanti!$D$45</f>
        <v>0</v>
      </c>
      <c r="E53" s="79" t="str">
        <f>Participanti!$E$45</f>
        <v>D</v>
      </c>
      <c r="F53" s="79" t="str">
        <f>Participanti!$F$45</f>
        <v>Debutanti</v>
      </c>
      <c r="G53" s="79" t="str">
        <f>Participanti!$G$45</f>
        <v>D2</v>
      </c>
      <c r="H53" s="79">
        <f>Participanti!$H$45</f>
        <v>0</v>
      </c>
      <c r="I53" s="79" t="s">
        <v>88</v>
      </c>
      <c r="J53" s="58">
        <v>9.5949074074077267E-4</v>
      </c>
      <c r="K53" s="58">
        <v>9.5277777777771021E-4</v>
      </c>
      <c r="L53" s="58">
        <v>9.5057870370376051E-4</v>
      </c>
      <c r="M53" s="58">
        <f t="shared" si="0"/>
        <v>9.5057870370376051E-4</v>
      </c>
    </row>
    <row r="54" spans="1:13">
      <c r="A54" s="79">
        <f>Participanti!$A$46</f>
        <v>45</v>
      </c>
      <c r="B54" s="102" t="str">
        <f>Participanti!$B$16</f>
        <v>78</v>
      </c>
      <c r="C54" s="79" t="str">
        <f>Participanti!$C$16</f>
        <v>BAIASU HORATIU FLORIN</v>
      </c>
      <c r="D54" s="79" t="str">
        <f>Participanti!$D$16</f>
        <v>OCHIOASA</v>
      </c>
      <c r="E54" s="79">
        <f>Participanti!$E$16</f>
        <v>0</v>
      </c>
      <c r="F54" s="79">
        <f>Participanti!$F$16</f>
        <v>0</v>
      </c>
      <c r="G54" s="79">
        <f>Participanti!$G$16</f>
        <v>0</v>
      </c>
      <c r="H54" s="79">
        <f>Participanti!$H$16</f>
        <v>0</v>
      </c>
      <c r="I54" s="79" t="s">
        <v>88</v>
      </c>
      <c r="J54" s="58">
        <v>1.207060185185127E-3</v>
      </c>
      <c r="K54" s="58">
        <v>1.2950231481481111E-3</v>
      </c>
      <c r="L54" s="58">
        <v>1.1784722222221156E-3</v>
      </c>
      <c r="M54" s="58">
        <f t="shared" si="0"/>
        <v>1.1784722222221156E-3</v>
      </c>
    </row>
    <row r="55" spans="1:13">
      <c r="A55" s="79">
        <f>Participanti!$A$47</f>
        <v>46</v>
      </c>
      <c r="B55" s="102" t="str">
        <f>Participanti!$B$44</f>
        <v>26</v>
      </c>
      <c r="C55" s="79" t="str">
        <f>Participanti!$C$44</f>
        <v>TARICEANU CALIN POPESCU</v>
      </c>
      <c r="D55" s="79">
        <f>Participanti!$D$44</f>
        <v>0</v>
      </c>
      <c r="E55" s="79">
        <f>Participanti!$E$44</f>
        <v>0</v>
      </c>
      <c r="F55" s="79">
        <f>Participanti!$F$44</f>
        <v>0</v>
      </c>
      <c r="G55" s="79">
        <f>Participanti!$G$44</f>
        <v>0</v>
      </c>
      <c r="H55" s="79">
        <f>Participanti!$H$44</f>
        <v>0</v>
      </c>
      <c r="I55" s="79" t="s">
        <v>88</v>
      </c>
      <c r="J55" s="58">
        <v>8.6030092592583539E-4</v>
      </c>
      <c r="K55" s="58">
        <v>7.5231481481480124E-3</v>
      </c>
      <c r="L55" s="58">
        <v>7.5231481481480124E-3</v>
      </c>
      <c r="M55" s="58">
        <f t="shared" si="0"/>
        <v>7.5231481481480124E-3</v>
      </c>
    </row>
    <row r="56" spans="1:13">
      <c r="A56" s="79">
        <f>Participanti!$A$48</f>
        <v>47</v>
      </c>
      <c r="B56" s="102" t="str">
        <f>Participanti!$B$46</f>
        <v>38B</v>
      </c>
      <c r="C56" s="79" t="str">
        <f>Participanti!$C$46</f>
        <v>NAN GEORGE COSTEL</v>
      </c>
      <c r="D56" s="79" t="str">
        <f>Participanti!$D$46</f>
        <v>KREMSMUELLER</v>
      </c>
      <c r="E56" s="79" t="str">
        <f>Participanti!$E$46</f>
        <v>D</v>
      </c>
      <c r="F56" s="79" t="str">
        <f>Participanti!$F$46</f>
        <v>Debutanti</v>
      </c>
      <c r="G56" s="79" t="str">
        <f>Participanti!$G$46</f>
        <v>D2</v>
      </c>
      <c r="H56" s="79">
        <f>Participanti!$H$46</f>
        <v>0</v>
      </c>
      <c r="I56" s="79" t="s">
        <v>48</v>
      </c>
      <c r="J56" s="58">
        <v>0</v>
      </c>
      <c r="K56" s="58">
        <v>0</v>
      </c>
      <c r="L56" s="58">
        <v>0</v>
      </c>
      <c r="M56" s="58">
        <v>0</v>
      </c>
    </row>
    <row r="57" spans="1:13">
      <c r="A57" s="79">
        <f>Participanti!$A$49</f>
        <v>48</v>
      </c>
      <c r="B57" s="102" t="str">
        <f>Participanti!$B$49</f>
        <v>22B</v>
      </c>
      <c r="C57" s="79" t="str">
        <f>Participanti!$C$49</f>
        <v>CIUHULESCU ROXANA</v>
      </c>
      <c r="D57" s="79">
        <f>Participanti!$D$49</f>
        <v>0</v>
      </c>
      <c r="E57" s="79" t="str">
        <f>Participanti!$E$49</f>
        <v>D</v>
      </c>
      <c r="F57" s="79" t="str">
        <f>Participanti!$F$49</f>
        <v>Debutanti</v>
      </c>
      <c r="G57" s="79" t="str">
        <f>Participanti!$G$49</f>
        <v>D1</v>
      </c>
      <c r="H57" s="79">
        <f>Participanti!$H$49</f>
        <v>0</v>
      </c>
      <c r="I57" s="79" t="s">
        <v>48</v>
      </c>
      <c r="J57" s="58">
        <v>0</v>
      </c>
      <c r="K57" s="58">
        <v>0</v>
      </c>
      <c r="L57" s="58">
        <v>0</v>
      </c>
      <c r="M57" s="58">
        <v>0</v>
      </c>
    </row>
    <row r="60" spans="1:13" ht="15.75">
      <c r="D60" s="187" t="s">
        <v>198</v>
      </c>
      <c r="E60" s="187"/>
      <c r="F60" s="187"/>
      <c r="G60" s="187"/>
      <c r="H60" s="187"/>
      <c r="I60" s="187"/>
      <c r="J60" s="187"/>
    </row>
    <row r="62" spans="1:13" ht="13.5" thickBot="1"/>
    <row r="63" spans="1:13">
      <c r="A63" s="180" t="s">
        <v>0</v>
      </c>
      <c r="B63" s="182" t="s">
        <v>1</v>
      </c>
      <c r="C63" s="182" t="s">
        <v>2</v>
      </c>
      <c r="D63" s="161" t="s">
        <v>108</v>
      </c>
      <c r="E63" s="185" t="s">
        <v>49</v>
      </c>
      <c r="F63" s="182" t="s">
        <v>94</v>
      </c>
      <c r="G63" s="185" t="s">
        <v>53</v>
      </c>
      <c r="H63" s="182" t="s">
        <v>95</v>
      </c>
      <c r="I63" s="182" t="s">
        <v>87</v>
      </c>
      <c r="J63" s="166" t="s">
        <v>102</v>
      </c>
      <c r="K63" s="166"/>
      <c r="L63" s="166"/>
      <c r="M63" s="150"/>
    </row>
    <row r="64" spans="1:13" ht="13.5" thickBot="1">
      <c r="A64" s="181"/>
      <c r="B64" s="183"/>
      <c r="C64" s="183"/>
      <c r="D64" s="162"/>
      <c r="E64" s="186"/>
      <c r="F64" s="183"/>
      <c r="G64" s="186"/>
      <c r="H64" s="183"/>
      <c r="I64" s="183"/>
      <c r="J64" s="87" t="s">
        <v>98</v>
      </c>
      <c r="K64" s="88" t="s">
        <v>99</v>
      </c>
      <c r="L64" s="88" t="s">
        <v>100</v>
      </c>
      <c r="M64" s="89" t="s">
        <v>101</v>
      </c>
    </row>
    <row r="65" spans="1:14" ht="13.5" thickBot="1">
      <c r="A65" s="90">
        <v>1</v>
      </c>
      <c r="B65" s="91">
        <v>2</v>
      </c>
      <c r="C65" s="91">
        <v>3</v>
      </c>
      <c r="D65" s="90">
        <v>4</v>
      </c>
      <c r="E65" s="91">
        <v>5</v>
      </c>
      <c r="F65" s="91">
        <v>6</v>
      </c>
      <c r="G65" s="90">
        <v>7</v>
      </c>
      <c r="H65" s="91">
        <v>8</v>
      </c>
      <c r="I65" s="91">
        <v>9</v>
      </c>
      <c r="J65" s="90">
        <v>10</v>
      </c>
      <c r="K65" s="91">
        <v>11</v>
      </c>
      <c r="L65" s="91">
        <v>12</v>
      </c>
      <c r="M65" s="90">
        <v>13</v>
      </c>
    </row>
    <row r="66" spans="1:14">
      <c r="B66" s="102"/>
      <c r="G66" s="146" t="s">
        <v>115</v>
      </c>
      <c r="L66" s="48">
        <f>SUBTOTAL(3,L68:L122)</f>
        <v>48</v>
      </c>
    </row>
    <row r="67" spans="1:14" outlineLevel="1">
      <c r="B67" s="102"/>
      <c r="G67" s="146" t="s">
        <v>191</v>
      </c>
      <c r="L67" s="48">
        <f>SUBTOTAL(3,L68:L71)</f>
        <v>4</v>
      </c>
    </row>
    <row r="68" spans="1:14" outlineLevel="2">
      <c r="A68" s="148">
        <f>Participanti!$A$34</f>
        <v>33</v>
      </c>
      <c r="B68" s="147" t="str">
        <f>Participanti!$B$21</f>
        <v>29</v>
      </c>
      <c r="C68" s="148" t="str">
        <f>Participanti!$C$21</f>
        <v>NICIOVICI PETRE-DAN</v>
      </c>
      <c r="D68" s="148">
        <f>Participanti!$D$21</f>
        <v>0</v>
      </c>
      <c r="E68" s="148" t="s">
        <v>137</v>
      </c>
      <c r="F68" s="148" t="s">
        <v>194</v>
      </c>
      <c r="G68" s="148" t="s">
        <v>196</v>
      </c>
      <c r="H68" s="148">
        <f>Participanti!$H$21</f>
        <v>0</v>
      </c>
      <c r="I68" s="148" t="s">
        <v>88</v>
      </c>
      <c r="J68" s="204">
        <v>8.1377314814812252E-4</v>
      </c>
      <c r="K68" s="204">
        <v>8.6238425925921902E-4</v>
      </c>
      <c r="L68" s="204">
        <v>8.355324074074133E-4</v>
      </c>
      <c r="M68" s="204">
        <f>MIN(K68:L68)</f>
        <v>8.355324074074133E-4</v>
      </c>
      <c r="N68" s="48">
        <v>18</v>
      </c>
    </row>
    <row r="69" spans="1:14" outlineLevel="2">
      <c r="A69" s="148">
        <f>Participanti!$A$42</f>
        <v>41</v>
      </c>
      <c r="B69" s="147" t="str">
        <f>Participanti!$B$9</f>
        <v>24B</v>
      </c>
      <c r="C69" s="148" t="str">
        <f>Participanti!$C$9</f>
        <v>BERCIOIU MIHAIL</v>
      </c>
      <c r="D69" s="148" t="str">
        <f>Participanti!$D$9</f>
        <v>OLD RALY TEAM</v>
      </c>
      <c r="E69" s="148" t="s">
        <v>137</v>
      </c>
      <c r="F69" s="148" t="s">
        <v>194</v>
      </c>
      <c r="G69" s="148" t="s">
        <v>196</v>
      </c>
      <c r="H69" s="148">
        <f>Participanti!$H$9</f>
        <v>0</v>
      </c>
      <c r="I69" s="148" t="s">
        <v>88</v>
      </c>
      <c r="J69" s="204">
        <v>9.5011574074066463E-4</v>
      </c>
      <c r="K69" s="204">
        <v>1.0644675925925073E-3</v>
      </c>
      <c r="L69" s="204">
        <v>9.1273148148141026E-4</v>
      </c>
      <c r="M69" s="204">
        <f>MIN(K69:L69)</f>
        <v>9.1273148148141026E-4</v>
      </c>
      <c r="N69" s="48">
        <v>15</v>
      </c>
    </row>
    <row r="70" spans="1:14" outlineLevel="2">
      <c r="A70" s="148">
        <f>Participanti!$A$46</f>
        <v>45</v>
      </c>
      <c r="B70" s="147" t="str">
        <f>Participanti!$B$16</f>
        <v>78</v>
      </c>
      <c r="C70" s="148" t="str">
        <f>Participanti!$C$16</f>
        <v>BAIASU HORATIU FLORIN</v>
      </c>
      <c r="D70" s="148" t="str">
        <f>Participanti!$D$16</f>
        <v>OCHIOASA</v>
      </c>
      <c r="E70" s="148" t="s">
        <v>137</v>
      </c>
      <c r="F70" s="148" t="s">
        <v>194</v>
      </c>
      <c r="G70" s="148" t="s">
        <v>196</v>
      </c>
      <c r="H70" s="148">
        <f>Participanti!$H$16</f>
        <v>0</v>
      </c>
      <c r="I70" s="148" t="s">
        <v>88</v>
      </c>
      <c r="J70" s="204">
        <v>1.207060185185127E-3</v>
      </c>
      <c r="K70" s="204">
        <v>1.2950231481481111E-3</v>
      </c>
      <c r="L70" s="204">
        <v>1.1784722222221156E-3</v>
      </c>
      <c r="M70" s="204">
        <f>MIN(K70:L70)</f>
        <v>1.1784722222221156E-3</v>
      </c>
      <c r="N70" s="48">
        <v>13</v>
      </c>
    </row>
    <row r="71" spans="1:14" outlineLevel="2">
      <c r="A71" s="148">
        <f>Participanti!$A$47</f>
        <v>46</v>
      </c>
      <c r="B71" s="147" t="str">
        <f>Participanti!$B$44</f>
        <v>26</v>
      </c>
      <c r="C71" s="148" t="str">
        <f>Participanti!$C$44</f>
        <v>TARICEANU CALIN POPESCU</v>
      </c>
      <c r="D71" s="148">
        <f>Participanti!$D$44</f>
        <v>0</v>
      </c>
      <c r="E71" s="148" t="s">
        <v>137</v>
      </c>
      <c r="F71" s="148" t="s">
        <v>194</v>
      </c>
      <c r="G71" s="148" t="s">
        <v>196</v>
      </c>
      <c r="H71" s="148">
        <f>Participanti!$H$44</f>
        <v>0</v>
      </c>
      <c r="I71" s="148" t="s">
        <v>88</v>
      </c>
      <c r="J71" s="204">
        <v>8.6030092592583539E-4</v>
      </c>
      <c r="K71" s="204">
        <v>7.5231481481480124E-3</v>
      </c>
      <c r="L71" s="204">
        <v>7.5231481481480124E-3</v>
      </c>
      <c r="M71" s="204">
        <f>MIN(K71:L71)</f>
        <v>7.5231481481480124E-3</v>
      </c>
      <c r="N71" s="48">
        <v>12</v>
      </c>
    </row>
    <row r="72" spans="1:14" outlineLevel="1">
      <c r="A72" s="148"/>
      <c r="B72" s="147"/>
      <c r="C72" s="148"/>
      <c r="D72" s="148"/>
      <c r="E72" s="148"/>
      <c r="F72" s="148"/>
      <c r="G72" s="205" t="s">
        <v>192</v>
      </c>
      <c r="H72" s="148"/>
      <c r="I72" s="148"/>
      <c r="J72" s="204"/>
      <c r="K72" s="204"/>
      <c r="L72" s="106">
        <f>SUBTOTAL(3,L73:L75)</f>
        <v>3</v>
      </c>
      <c r="M72" s="204"/>
    </row>
    <row r="73" spans="1:14" outlineLevel="2">
      <c r="A73" s="148">
        <f>Participanti!$A$30</f>
        <v>29</v>
      </c>
      <c r="B73" s="147" t="str">
        <f>Participanti!$B$7</f>
        <v>76</v>
      </c>
      <c r="C73" s="148" t="str">
        <f>Participanti!$C$7</f>
        <v>ALEXANDRESCU DORIN</v>
      </c>
      <c r="D73" s="148" t="str">
        <f>Participanti!$D$7</f>
        <v>OLD RALY TEAM</v>
      </c>
      <c r="E73" s="148" t="s">
        <v>137</v>
      </c>
      <c r="F73" s="148" t="s">
        <v>194</v>
      </c>
      <c r="G73" s="148" t="s">
        <v>197</v>
      </c>
      <c r="H73" s="148">
        <f>Participanti!$H$7</f>
        <v>0</v>
      </c>
      <c r="I73" s="148" t="s">
        <v>88</v>
      </c>
      <c r="J73" s="204">
        <v>8.4120370370377451E-4</v>
      </c>
      <c r="K73" s="204">
        <v>8.3518518518510554E-4</v>
      </c>
      <c r="L73" s="204">
        <v>8.1516203703713153E-4</v>
      </c>
      <c r="M73" s="204">
        <f>MIN(K73:L73)</f>
        <v>8.1516203703713153E-4</v>
      </c>
      <c r="N73" s="48">
        <v>15</v>
      </c>
    </row>
    <row r="74" spans="1:14" outlineLevel="2">
      <c r="A74" s="148">
        <f>Participanti!$A$40</f>
        <v>39</v>
      </c>
      <c r="B74" s="147" t="str">
        <f>Participanti!$B$8</f>
        <v>24</v>
      </c>
      <c r="C74" s="148" t="str">
        <f>Participanti!$C$8</f>
        <v>BERCIOIU MIHAIL</v>
      </c>
      <c r="D74" s="148" t="str">
        <f>Participanti!$D$8</f>
        <v>OLD RALY TEAM</v>
      </c>
      <c r="E74" s="148" t="s">
        <v>137</v>
      </c>
      <c r="F74" s="148" t="s">
        <v>194</v>
      </c>
      <c r="G74" s="148" t="s">
        <v>197</v>
      </c>
      <c r="H74" s="148">
        <f>Participanti!$H$8</f>
        <v>0</v>
      </c>
      <c r="I74" s="148" t="s">
        <v>88</v>
      </c>
      <c r="J74" s="204">
        <v>8.9826388888891717E-4</v>
      </c>
      <c r="K74" s="204">
        <v>1.0211805555556863E-3</v>
      </c>
      <c r="L74" s="204">
        <v>9.0532407407395432E-4</v>
      </c>
      <c r="M74" s="204">
        <f>MIN(K74:L74)</f>
        <v>9.0532407407395432E-4</v>
      </c>
      <c r="N74" s="48">
        <v>13</v>
      </c>
    </row>
    <row r="75" spans="1:14" outlineLevel="2">
      <c r="A75" s="148">
        <f>Participanti!$A$43</f>
        <v>42</v>
      </c>
      <c r="B75" s="147" t="str">
        <f>Participanti!$B$6</f>
        <v>48B</v>
      </c>
      <c r="C75" s="148" t="str">
        <f>Participanti!$C$6</f>
        <v>MANU RADU</v>
      </c>
      <c r="D75" s="148" t="str">
        <f>Participanti!$D$6</f>
        <v>OLD RALY TEAM</v>
      </c>
      <c r="E75" s="148" t="s">
        <v>137</v>
      </c>
      <c r="F75" s="148" t="s">
        <v>194</v>
      </c>
      <c r="G75" s="148" t="s">
        <v>197</v>
      </c>
      <c r="H75" s="148">
        <f>Participanti!$H$6</f>
        <v>0</v>
      </c>
      <c r="I75" s="148" t="s">
        <v>88</v>
      </c>
      <c r="J75" s="204">
        <v>9.6423611111107199E-4</v>
      </c>
      <c r="K75" s="204">
        <v>2.2259259259258535E-3</v>
      </c>
      <c r="L75" s="204">
        <v>9.1388888888888076E-4</v>
      </c>
      <c r="M75" s="204">
        <f>MIN(K75:L75)</f>
        <v>9.1388888888888076E-4</v>
      </c>
      <c r="N75" s="48">
        <v>12</v>
      </c>
    </row>
    <row r="76" spans="1:14" outlineLevel="1">
      <c r="B76" s="147"/>
      <c r="C76" s="148"/>
      <c r="G76" s="146" t="s">
        <v>193</v>
      </c>
      <c r="L76" s="48">
        <f>SUBTOTAL(3,L77:L81)</f>
        <v>5</v>
      </c>
    </row>
    <row r="77" spans="1:14" outlineLevel="2">
      <c r="A77" s="79">
        <f>Participanti!$A$9</f>
        <v>8</v>
      </c>
      <c r="B77" s="147" t="str">
        <f>Participanti!$B$42</f>
        <v>23B</v>
      </c>
      <c r="C77" s="148" t="str">
        <f>Participanti!$C$42</f>
        <v>GHEORHE RADU</v>
      </c>
      <c r="D77" s="79" t="str">
        <f>Participanti!$D$42</f>
        <v>GT AUTO CLUB</v>
      </c>
      <c r="E77" s="79" t="s">
        <v>140</v>
      </c>
      <c r="F77" s="79" t="s">
        <v>195</v>
      </c>
      <c r="G77" s="79" t="s">
        <v>140</v>
      </c>
      <c r="H77" s="79">
        <f>Participanti!$H$42</f>
        <v>0</v>
      </c>
      <c r="I77" s="79" t="s">
        <v>88</v>
      </c>
      <c r="J77" s="58">
        <v>6.998842592593757E-4</v>
      </c>
      <c r="K77" s="58">
        <v>7.0312500000013767E-4</v>
      </c>
      <c r="L77" s="58">
        <v>6.9780092592586218E-4</v>
      </c>
      <c r="M77" s="58">
        <f>MIN(K77:L77)</f>
        <v>6.9780092592586218E-4</v>
      </c>
      <c r="N77" s="48">
        <v>20</v>
      </c>
    </row>
    <row r="78" spans="1:14" outlineLevel="2">
      <c r="A78" s="79">
        <f>Participanti!$A$10</f>
        <v>9</v>
      </c>
      <c r="B78" s="147" t="str">
        <f>Participanti!$B$25</f>
        <v>59B</v>
      </c>
      <c r="C78" s="148" t="str">
        <f>Participanti!$C$25</f>
        <v>POPA RAZVAN</v>
      </c>
      <c r="D78" s="79">
        <f>Participanti!$D$25</f>
        <v>0</v>
      </c>
      <c r="E78" s="79" t="s">
        <v>140</v>
      </c>
      <c r="F78" s="79" t="s">
        <v>195</v>
      </c>
      <c r="G78" s="79" t="s">
        <v>140</v>
      </c>
      <c r="H78" s="79">
        <f>Participanti!$H$25</f>
        <v>0</v>
      </c>
      <c r="I78" s="79" t="s">
        <v>88</v>
      </c>
      <c r="J78" s="58">
        <v>8.4652777777773579E-4</v>
      </c>
      <c r="K78" s="58">
        <v>9.3796296296292834E-4</v>
      </c>
      <c r="L78" s="58">
        <v>6.9803240740728967E-4</v>
      </c>
      <c r="M78" s="58">
        <f>MIN(K78:L78)</f>
        <v>6.9803240740728967E-4</v>
      </c>
      <c r="N78" s="48">
        <v>17</v>
      </c>
    </row>
    <row r="79" spans="1:14" outlineLevel="2">
      <c r="A79" s="79">
        <f>Participanti!$A$14</f>
        <v>13</v>
      </c>
      <c r="B79" s="147" t="str">
        <f>Participanti!$B$32</f>
        <v>2B</v>
      </c>
      <c r="C79" s="148" t="str">
        <f>Participanti!$C$32</f>
        <v>ALEXANDRU IONEL</v>
      </c>
      <c r="D79" s="79" t="str">
        <f>Participanti!$D$32</f>
        <v>GT AUTO CLUB</v>
      </c>
      <c r="E79" s="79" t="s">
        <v>140</v>
      </c>
      <c r="F79" s="79" t="s">
        <v>195</v>
      </c>
      <c r="G79" s="79" t="s">
        <v>140</v>
      </c>
      <c r="H79" s="79">
        <f>Participanti!$H$32</f>
        <v>0</v>
      </c>
      <c r="I79" s="79" t="s">
        <v>88</v>
      </c>
      <c r="J79" s="58">
        <v>7.1782407407405824E-4</v>
      </c>
      <c r="K79" s="58">
        <v>7.1724537037032299E-4</v>
      </c>
      <c r="L79" s="58">
        <v>7.7766203703699688E-4</v>
      </c>
      <c r="M79" s="58">
        <f>MIN(K79:L79)</f>
        <v>7.1724537037032299E-4</v>
      </c>
      <c r="N79" s="48">
        <v>15</v>
      </c>
    </row>
    <row r="80" spans="1:14" outlineLevel="2">
      <c r="A80" s="79">
        <f>Participanti!$A$21</f>
        <v>20</v>
      </c>
      <c r="B80" s="147" t="str">
        <f>Participanti!$B$11</f>
        <v>09</v>
      </c>
      <c r="C80" s="148" t="str">
        <f>Participanti!$C$11</f>
        <v>SZENE RAUL</v>
      </c>
      <c r="D80" s="79" t="str">
        <f>Participanti!$D$11</f>
        <v>KREMSMUELLER</v>
      </c>
      <c r="E80" s="79" t="s">
        <v>140</v>
      </c>
      <c r="F80" s="79" t="s">
        <v>195</v>
      </c>
      <c r="G80" s="79" t="s">
        <v>140</v>
      </c>
      <c r="H80" s="79">
        <f>Participanti!$H$11</f>
        <v>0</v>
      </c>
      <c r="I80" s="79" t="s">
        <v>88</v>
      </c>
      <c r="J80" s="58">
        <v>8.9733796296300405E-4</v>
      </c>
      <c r="K80" s="58">
        <v>7.4525462962959921E-4</v>
      </c>
      <c r="L80" s="58">
        <v>7.4699074074069394E-4</v>
      </c>
      <c r="M80" s="58">
        <f>MIN(K80:L80)</f>
        <v>7.4525462962959921E-4</v>
      </c>
      <c r="N80" s="48">
        <v>13</v>
      </c>
    </row>
    <row r="81" spans="1:14" outlineLevel="2">
      <c r="A81" s="79">
        <f>Participanti!$A$38</f>
        <v>37</v>
      </c>
      <c r="B81" s="147" t="str">
        <f>Participanti!$B$39</f>
        <v>1X</v>
      </c>
      <c r="C81" s="148" t="str">
        <f>Participanti!$C$39</f>
        <v>ALEXANDRESCU MIHAI</v>
      </c>
      <c r="D81" s="79">
        <f>Participanti!$D$39</f>
        <v>0</v>
      </c>
      <c r="E81" s="79" t="s">
        <v>140</v>
      </c>
      <c r="F81" s="79" t="s">
        <v>195</v>
      </c>
      <c r="G81" s="79" t="s">
        <v>140</v>
      </c>
      <c r="H81" s="79">
        <f>Participanti!$H$39</f>
        <v>0</v>
      </c>
      <c r="I81" s="79" t="s">
        <v>88</v>
      </c>
      <c r="J81" s="58">
        <v>8.3182870370368533E-4</v>
      </c>
      <c r="K81" s="58">
        <v>8.9976851851853834E-4</v>
      </c>
      <c r="L81" s="58">
        <v>9.6122685185173751E-4</v>
      </c>
      <c r="M81" s="58">
        <f>MIN(K81:L81)</f>
        <v>8.9976851851853834E-4</v>
      </c>
      <c r="N81" s="48">
        <v>12</v>
      </c>
    </row>
    <row r="82" spans="1:14" outlineLevel="1">
      <c r="B82" s="102"/>
      <c r="G82" s="146" t="s">
        <v>114</v>
      </c>
      <c r="L82" s="48">
        <f>SUBTOTAL(3,L83:L88)</f>
        <v>6</v>
      </c>
    </row>
    <row r="83" spans="1:14" outlineLevel="2">
      <c r="A83" s="79">
        <f>Participanti!$A$6</f>
        <v>5</v>
      </c>
      <c r="B83" s="102" t="str">
        <f>Participanti!$B$34</f>
        <v>23</v>
      </c>
      <c r="C83" s="79" t="str">
        <f>Participanti!$C$34</f>
        <v>GHEORGHE RADU</v>
      </c>
      <c r="D83" s="79" t="str">
        <f>Participanti!$D$34</f>
        <v>GT AUTO CLUB</v>
      </c>
      <c r="E83" s="79" t="str">
        <f>Participanti!$E$34</f>
        <v>A</v>
      </c>
      <c r="F83" s="79" t="str">
        <f>Participanti!$F$34</f>
        <v>Avansati</v>
      </c>
      <c r="G83" s="79" t="str">
        <f>Participanti!$G$34</f>
        <v>A1</v>
      </c>
      <c r="H83" s="79">
        <f>Participanti!$H$34</f>
        <v>0</v>
      </c>
      <c r="I83" s="79" t="s">
        <v>88</v>
      </c>
      <c r="J83" s="58">
        <v>8.979166666667393E-4</v>
      </c>
      <c r="K83" s="58">
        <v>7.8865740740747647E-4</v>
      </c>
      <c r="L83" s="58">
        <v>6.8935185185192704E-4</v>
      </c>
      <c r="M83" s="58">
        <f t="shared" ref="M83:M88" si="1">MIN(K83:L83)</f>
        <v>6.8935185185192704E-4</v>
      </c>
      <c r="N83" s="48">
        <v>20</v>
      </c>
    </row>
    <row r="84" spans="1:14" outlineLevel="2">
      <c r="A84" s="79">
        <f>Participanti!$A$8</f>
        <v>7</v>
      </c>
      <c r="B84" s="102" t="str">
        <f>Participanti!$B$40</f>
        <v>1</v>
      </c>
      <c r="C84" s="79" t="str">
        <f>Participanti!$C$40</f>
        <v>ALEXANDRESCU MIHAI</v>
      </c>
      <c r="D84" s="79">
        <f>Participanti!$D$40</f>
        <v>0</v>
      </c>
      <c r="E84" s="79" t="str">
        <f>Participanti!$E$40</f>
        <v>A</v>
      </c>
      <c r="F84" s="79" t="str">
        <f>Participanti!$F$40</f>
        <v>Avansati</v>
      </c>
      <c r="G84" s="79" t="str">
        <f>Participanti!$G$40</f>
        <v>A1</v>
      </c>
      <c r="H84" s="79">
        <f>Participanti!$H$40</f>
        <v>0</v>
      </c>
      <c r="I84" s="79" t="s">
        <v>88</v>
      </c>
      <c r="J84" s="58">
        <v>7.1678240740735699E-4</v>
      </c>
      <c r="K84" s="58">
        <v>7.2094907407416198E-4</v>
      </c>
      <c r="L84" s="58">
        <v>6.9710648148157972E-4</v>
      </c>
      <c r="M84" s="58">
        <f t="shared" si="1"/>
        <v>6.9710648148157972E-4</v>
      </c>
      <c r="N84" s="48">
        <v>17</v>
      </c>
    </row>
    <row r="85" spans="1:14" outlineLevel="2">
      <c r="A85" s="79">
        <f>Participanti!$A$13</f>
        <v>12</v>
      </c>
      <c r="B85" s="102" t="str">
        <f>Participanti!$B$24</f>
        <v>59</v>
      </c>
      <c r="C85" s="79" t="str">
        <f>Participanti!$C$24</f>
        <v>POPA RAZVAN</v>
      </c>
      <c r="D85" s="79">
        <f>Participanti!$D$24</f>
        <v>0</v>
      </c>
      <c r="E85" s="79" t="str">
        <f>Participanti!$E$24</f>
        <v>A</v>
      </c>
      <c r="F85" s="79" t="str">
        <f>Participanti!$F$24</f>
        <v>Avansati</v>
      </c>
      <c r="G85" s="79" t="str">
        <f>Participanti!$G$24</f>
        <v>A1</v>
      </c>
      <c r="H85" s="79">
        <f>Participanti!$H$24</f>
        <v>0</v>
      </c>
      <c r="I85" s="79" t="s">
        <v>88</v>
      </c>
      <c r="J85" s="58">
        <v>7.0787037037045586E-4</v>
      </c>
      <c r="K85" s="58">
        <v>7.2476851851854818E-4</v>
      </c>
      <c r="L85" s="58">
        <v>7.1030092592594407E-4</v>
      </c>
      <c r="M85" s="58">
        <f t="shared" si="1"/>
        <v>7.1030092592594407E-4</v>
      </c>
      <c r="N85" s="48">
        <v>15</v>
      </c>
    </row>
    <row r="86" spans="1:14" outlineLevel="2">
      <c r="A86" s="79">
        <f>Participanti!$A$19</f>
        <v>18</v>
      </c>
      <c r="B86" s="102" t="str">
        <f>Participanti!$B$23</f>
        <v>46</v>
      </c>
      <c r="C86" s="79" t="str">
        <f>Participanti!$C$23</f>
        <v>CHESARU IONEL</v>
      </c>
      <c r="D86" s="79">
        <f>Participanti!$D$23</f>
        <v>0</v>
      </c>
      <c r="E86" s="79" t="str">
        <f>Participanti!$E$23</f>
        <v>A</v>
      </c>
      <c r="F86" s="79" t="str">
        <f>Participanti!$F$23</f>
        <v>Avansati</v>
      </c>
      <c r="G86" s="79" t="str">
        <f>Participanti!$G$23</f>
        <v>A1</v>
      </c>
      <c r="H86" s="79">
        <f>Participanti!$H$23</f>
        <v>0</v>
      </c>
      <c r="I86" s="79" t="s">
        <v>88</v>
      </c>
      <c r="J86" s="58">
        <v>7.2442129629635144E-4</v>
      </c>
      <c r="K86" s="58">
        <v>7.4421296296300898E-4</v>
      </c>
      <c r="L86" s="58">
        <v>7.3541666666665506E-4</v>
      </c>
      <c r="M86" s="58">
        <f t="shared" si="1"/>
        <v>7.3541666666665506E-4</v>
      </c>
      <c r="N86" s="48">
        <v>13</v>
      </c>
    </row>
    <row r="87" spans="1:14" outlineLevel="2">
      <c r="A87" s="79">
        <f>Participanti!$A$20</f>
        <v>19</v>
      </c>
      <c r="B87" s="102" t="str">
        <f>Participanti!$B$36</f>
        <v>31</v>
      </c>
      <c r="C87" s="79" t="str">
        <f>Participanti!$C$36</f>
        <v>ZAHARIA ADRIAN</v>
      </c>
      <c r="D87" s="79">
        <f>Participanti!$D$36</f>
        <v>0</v>
      </c>
      <c r="E87" s="79" t="str">
        <f>Participanti!$E$36</f>
        <v>A</v>
      </c>
      <c r="F87" s="79" t="str">
        <f>Participanti!$F$36</f>
        <v>Avansati</v>
      </c>
      <c r="G87" s="79" t="str">
        <f>Participanti!$G$36</f>
        <v>A1</v>
      </c>
      <c r="H87" s="79">
        <f>Participanti!$H$36</f>
        <v>0</v>
      </c>
      <c r="I87" s="79" t="s">
        <v>88</v>
      </c>
      <c r="J87" s="58">
        <v>7.3356481481479108E-4</v>
      </c>
      <c r="K87" s="58">
        <v>8.0069444444448134E-4</v>
      </c>
      <c r="L87" s="58">
        <v>7.4201388888883724E-4</v>
      </c>
      <c r="M87" s="58">
        <f t="shared" si="1"/>
        <v>7.4201388888883724E-4</v>
      </c>
      <c r="N87" s="48">
        <v>12</v>
      </c>
    </row>
    <row r="88" spans="1:14" outlineLevel="2">
      <c r="A88" s="79">
        <f>Participanti!$A$25</f>
        <v>24</v>
      </c>
      <c r="B88" s="102" t="str">
        <f>Participanti!$B$43</f>
        <v>21</v>
      </c>
      <c r="C88" s="79" t="str">
        <f>Participanti!$C$43</f>
        <v>POPESCU TUDOR-CONSTANTIN</v>
      </c>
      <c r="D88" s="79">
        <f>Participanti!$D$43</f>
        <v>0</v>
      </c>
      <c r="E88" s="79" t="str">
        <f>Participanti!$E$43</f>
        <v>A</v>
      </c>
      <c r="F88" s="79" t="str">
        <f>Participanti!$F$43</f>
        <v>Avansati</v>
      </c>
      <c r="G88" s="79" t="str">
        <f>Participanti!$G$43</f>
        <v>A1</v>
      </c>
      <c r="H88" s="79">
        <f>Participanti!$H$43</f>
        <v>0</v>
      </c>
      <c r="I88" s="79" t="s">
        <v>88</v>
      </c>
      <c r="J88" s="58">
        <v>7.5810185185187784E-4</v>
      </c>
      <c r="K88" s="58">
        <v>8.3159722222227671E-4</v>
      </c>
      <c r="L88" s="58">
        <v>7.5740740740748436E-4</v>
      </c>
      <c r="M88" s="58">
        <f t="shared" si="1"/>
        <v>7.5740740740748436E-4</v>
      </c>
      <c r="N88" s="48">
        <v>11</v>
      </c>
    </row>
    <row r="89" spans="1:14" outlineLevel="1">
      <c r="B89" s="102"/>
      <c r="G89" s="146" t="s">
        <v>113</v>
      </c>
      <c r="L89" s="48">
        <f>SUBTOTAL(3,L90:L96)</f>
        <v>7</v>
      </c>
    </row>
    <row r="90" spans="1:14" outlineLevel="2">
      <c r="A90" s="79">
        <f>Participanti!$A$2</f>
        <v>1</v>
      </c>
      <c r="B90" s="102" t="str">
        <f>Participanti!$B$10</f>
        <v>414</v>
      </c>
      <c r="C90" s="79" t="str">
        <f>Participanti!$C$10</f>
        <v>SZENE RAUL</v>
      </c>
      <c r="D90" s="79" t="str">
        <f>Participanti!$D$10</f>
        <v>KREMSMUELLER</v>
      </c>
      <c r="E90" s="79" t="str">
        <f>Participanti!$E$10</f>
        <v>A</v>
      </c>
      <c r="F90" s="79" t="str">
        <f>Participanti!$F$10</f>
        <v>Avansati</v>
      </c>
      <c r="G90" s="79" t="str">
        <f>Participanti!$G$10</f>
        <v>A2</v>
      </c>
      <c r="H90" s="79">
        <f>Participanti!$H$10</f>
        <v>0</v>
      </c>
      <c r="I90" s="79" t="s">
        <v>88</v>
      </c>
      <c r="J90" s="58">
        <v>6.6874999999999574E-4</v>
      </c>
      <c r="K90" s="58">
        <v>6.5729166666672612E-4</v>
      </c>
      <c r="L90" s="58">
        <v>6.6817129629614946E-4</v>
      </c>
      <c r="M90" s="58">
        <f t="shared" ref="M90:M96" si="2">MIN(K90:L90)</f>
        <v>6.5729166666672612E-4</v>
      </c>
      <c r="N90" s="48">
        <v>20</v>
      </c>
    </row>
    <row r="91" spans="1:14" outlineLevel="2">
      <c r="A91" s="79">
        <f>Participanti!$A$12</f>
        <v>11</v>
      </c>
      <c r="B91" s="102" t="str">
        <f>Participanti!$B$41</f>
        <v>1B</v>
      </c>
      <c r="C91" s="79" t="str">
        <f>Participanti!$C$41</f>
        <v>ALEXANDRESCU MIHAI</v>
      </c>
      <c r="D91" s="79">
        <f>Participanti!$D$41</f>
        <v>0</v>
      </c>
      <c r="E91" s="79" t="str">
        <f>Participanti!$E$41</f>
        <v>A</v>
      </c>
      <c r="F91" s="79" t="str">
        <f>Participanti!$F$41</f>
        <v>Avansati</v>
      </c>
      <c r="G91" s="79" t="str">
        <f>Participanti!$G$41</f>
        <v>A2</v>
      </c>
      <c r="H91" s="79">
        <f>Participanti!$H$41</f>
        <v>0</v>
      </c>
      <c r="I91" s="79" t="s">
        <v>88</v>
      </c>
      <c r="J91" s="58">
        <v>6.9513888888883546E-4</v>
      </c>
      <c r="K91" s="58">
        <v>7.0671296296287434E-4</v>
      </c>
      <c r="L91" s="58">
        <v>8.0173611111113651E-4</v>
      </c>
      <c r="M91" s="58">
        <f t="shared" si="2"/>
        <v>7.0671296296287434E-4</v>
      </c>
      <c r="N91" s="48">
        <v>17</v>
      </c>
    </row>
    <row r="92" spans="1:14" outlineLevel="2">
      <c r="A92" s="79">
        <f>Participanti!$A$29</f>
        <v>28</v>
      </c>
      <c r="B92" s="102" t="str">
        <f>Participanti!$B$27</f>
        <v>916</v>
      </c>
      <c r="C92" s="79" t="str">
        <f>Participanti!$C$27</f>
        <v>NEMTANU NECULAE VALENTIN</v>
      </c>
      <c r="D92" s="79">
        <f>Participanti!$D$27</f>
        <v>0</v>
      </c>
      <c r="E92" s="79" t="str">
        <f>Participanti!$E$27</f>
        <v>A</v>
      </c>
      <c r="F92" s="79" t="str">
        <f>Participanti!$F$27</f>
        <v>Avansati</v>
      </c>
      <c r="G92" s="79" t="str">
        <f>Participanti!$G$27</f>
        <v>A2</v>
      </c>
      <c r="H92" s="79">
        <f>Participanti!$H$27</f>
        <v>0</v>
      </c>
      <c r="I92" s="79" t="s">
        <v>88</v>
      </c>
      <c r="J92" s="58">
        <v>9.0277777777780788E-4</v>
      </c>
      <c r="K92" s="58">
        <v>8.398148148147655E-4</v>
      </c>
      <c r="L92" s="58">
        <v>8.1192129629625853E-4</v>
      </c>
      <c r="M92" s="58">
        <f t="shared" si="2"/>
        <v>8.1192129629625853E-4</v>
      </c>
      <c r="N92" s="48">
        <v>15</v>
      </c>
    </row>
    <row r="93" spans="1:14" outlineLevel="2">
      <c r="A93" s="79">
        <f>Participanti!$A$33</f>
        <v>32</v>
      </c>
      <c r="B93" s="102" t="str">
        <f>Participanti!$B$38</f>
        <v>5</v>
      </c>
      <c r="C93" s="79" t="str">
        <f>Participanti!$C$38</f>
        <v>MUSCALOIU FLORIN</v>
      </c>
      <c r="D93" s="79">
        <f>Participanti!$D$38</f>
        <v>0</v>
      </c>
      <c r="E93" s="79" t="str">
        <f>Participanti!$E$38</f>
        <v>A</v>
      </c>
      <c r="F93" s="79" t="str">
        <f>Participanti!$F$38</f>
        <v>Avansati</v>
      </c>
      <c r="G93" s="79" t="str">
        <f>Participanti!$G$38</f>
        <v>A2</v>
      </c>
      <c r="H93" s="79">
        <f>Participanti!$H$38</f>
        <v>0</v>
      </c>
      <c r="I93" s="79" t="s">
        <v>88</v>
      </c>
      <c r="J93" s="58">
        <v>7.5046296296299442E-4</v>
      </c>
      <c r="K93" s="58">
        <v>8.2534722222206923E-4</v>
      </c>
      <c r="L93" s="58">
        <v>9.4699074074070975E-4</v>
      </c>
      <c r="M93" s="58">
        <f t="shared" si="2"/>
        <v>8.2534722222206923E-4</v>
      </c>
      <c r="N93" s="48">
        <v>13</v>
      </c>
    </row>
    <row r="94" spans="1:14" outlineLevel="2">
      <c r="A94" s="79">
        <f>Participanti!$A$35</f>
        <v>34</v>
      </c>
      <c r="B94" s="102" t="str">
        <f>Participanti!$B$28</f>
        <v>89</v>
      </c>
      <c r="C94" s="79" t="str">
        <f>Participanti!$C$28</f>
        <v>TRIFONESCU DRAGOS-VIOREL</v>
      </c>
      <c r="D94" s="79">
        <f>Participanti!$D$28</f>
        <v>0</v>
      </c>
      <c r="E94" s="79" t="str">
        <f>Participanti!$E$28</f>
        <v>A</v>
      </c>
      <c r="F94" s="79" t="str">
        <f>Participanti!$F$28</f>
        <v>Avansati</v>
      </c>
      <c r="G94" s="79" t="str">
        <f>Participanti!$G$28</f>
        <v>A2</v>
      </c>
      <c r="H94" s="79">
        <f>Participanti!$H$28</f>
        <v>89</v>
      </c>
      <c r="I94" s="79" t="s">
        <v>88</v>
      </c>
      <c r="J94" s="58">
        <v>7.8414351851852082E-4</v>
      </c>
      <c r="K94" s="58">
        <v>9.3078703703710296E-4</v>
      </c>
      <c r="L94" s="58">
        <v>8.4722222222222143E-4</v>
      </c>
      <c r="M94" s="58">
        <f t="shared" si="2"/>
        <v>8.4722222222222143E-4</v>
      </c>
      <c r="N94" s="48">
        <v>12</v>
      </c>
    </row>
    <row r="95" spans="1:14" outlineLevel="2">
      <c r="A95" s="79">
        <f>Participanti!$A$37</f>
        <v>36</v>
      </c>
      <c r="B95" s="102" t="str">
        <f>Participanti!$B$35</f>
        <v>13</v>
      </c>
      <c r="C95" s="79" t="str">
        <f>Participanti!$C$35</f>
        <v>ION DANIEL</v>
      </c>
      <c r="D95" s="79" t="str">
        <f>Participanti!$D$35</f>
        <v>GT AUTO CLUB</v>
      </c>
      <c r="E95" s="79" t="str">
        <f>Participanti!$E$35</f>
        <v>A</v>
      </c>
      <c r="F95" s="79" t="str">
        <f>Participanti!$F$35</f>
        <v>Avansati</v>
      </c>
      <c r="G95" s="79" t="str">
        <f>Participanti!$G$35</f>
        <v>A2</v>
      </c>
      <c r="H95" s="79">
        <f>Participanti!$H$35</f>
        <v>0</v>
      </c>
      <c r="I95" s="79" t="s">
        <v>88</v>
      </c>
      <c r="J95" s="58">
        <v>8.5925925925933733E-4</v>
      </c>
      <c r="K95" s="58">
        <v>8.9513888888892446E-4</v>
      </c>
      <c r="L95" s="58">
        <v>9.4525462962959605E-4</v>
      </c>
      <c r="M95" s="58">
        <f t="shared" si="2"/>
        <v>8.9513888888892446E-4</v>
      </c>
      <c r="N95" s="48">
        <v>11</v>
      </c>
    </row>
    <row r="96" spans="1:14" outlineLevel="2">
      <c r="A96" s="79">
        <f>Participanti!$A$39</f>
        <v>38</v>
      </c>
      <c r="B96" s="102" t="str">
        <f>Participanti!$B$15</f>
        <v>57</v>
      </c>
      <c r="C96" s="79" t="str">
        <f>Participanti!$C$15</f>
        <v>RACU COSTEL</v>
      </c>
      <c r="D96" s="79">
        <f>Participanti!$D$15</f>
        <v>0</v>
      </c>
      <c r="E96" s="79" t="str">
        <f>Participanti!$E$15</f>
        <v>A</v>
      </c>
      <c r="F96" s="79" t="str">
        <f>Participanti!$F$15</f>
        <v>Avansati</v>
      </c>
      <c r="G96" s="79" t="str">
        <f>Participanti!$G$15</f>
        <v>A2</v>
      </c>
      <c r="H96" s="79">
        <f>Participanti!$H$15</f>
        <v>0</v>
      </c>
      <c r="I96" s="79" t="s">
        <v>88</v>
      </c>
      <c r="J96" s="58">
        <v>9.1319444444448727E-4</v>
      </c>
      <c r="K96" s="58">
        <v>9.0011574074089218E-4</v>
      </c>
      <c r="L96" s="58">
        <v>9.0011574074089218E-4</v>
      </c>
      <c r="M96" s="58">
        <f t="shared" si="2"/>
        <v>9.0011574074089218E-4</v>
      </c>
      <c r="N96" s="48">
        <v>10</v>
      </c>
    </row>
    <row r="97" spans="1:14" outlineLevel="1">
      <c r="B97" s="102"/>
      <c r="G97" s="146" t="s">
        <v>112</v>
      </c>
      <c r="L97" s="48">
        <f>SUBTOTAL(3,L98:L109)</f>
        <v>12</v>
      </c>
    </row>
    <row r="98" spans="1:14" outlineLevel="2">
      <c r="A98" s="79">
        <f>Participanti!$A$4</f>
        <v>3</v>
      </c>
      <c r="B98" s="102" t="str">
        <f>Participanti!$B$18</f>
        <v>77</v>
      </c>
      <c r="C98" s="79" t="str">
        <f>Participanti!$C$18</f>
        <v>NICOLE SERGIU</v>
      </c>
      <c r="D98" s="79" t="str">
        <f>Participanti!$D$18</f>
        <v>WILLI MSPORT</v>
      </c>
      <c r="E98" s="79" t="str">
        <f>Participanti!$E$18</f>
        <v>D</v>
      </c>
      <c r="F98" s="79" t="str">
        <f>Participanti!$F$18</f>
        <v>Debutanti</v>
      </c>
      <c r="G98" s="79" t="str">
        <f>Participanti!$G$18</f>
        <v>D1</v>
      </c>
      <c r="H98" s="79">
        <f>Participanti!$H$18</f>
        <v>0</v>
      </c>
      <c r="I98" s="79" t="s">
        <v>88</v>
      </c>
      <c r="J98" s="58">
        <v>6.6006944444452209E-4</v>
      </c>
      <c r="K98" s="58">
        <v>7.8310185185183844E-4</v>
      </c>
      <c r="L98" s="58">
        <v>6.7939814814810262E-4</v>
      </c>
      <c r="M98" s="58">
        <f t="shared" ref="M98:M108" si="3">MIN(K98:L98)</f>
        <v>6.7939814814810262E-4</v>
      </c>
      <c r="N98" s="48">
        <v>20</v>
      </c>
    </row>
    <row r="99" spans="1:14" outlineLevel="2">
      <c r="A99" s="79">
        <f>Participanti!$A$5</f>
        <v>4</v>
      </c>
      <c r="B99" s="102" t="str">
        <f>Participanti!$B$3</f>
        <v>65</v>
      </c>
      <c r="C99" s="79" t="str">
        <f>Participanti!$C$3</f>
        <v>PASARIN MARCU EUGEN</v>
      </c>
      <c r="D99" s="79">
        <f>Participanti!$D$3</f>
        <v>0</v>
      </c>
      <c r="E99" s="79" t="str">
        <f>Participanti!$E$3</f>
        <v>D</v>
      </c>
      <c r="F99" s="79" t="str">
        <f>Participanti!$F$3</f>
        <v>Debutanti</v>
      </c>
      <c r="G99" s="79" t="str">
        <f>Participanti!$G$3</f>
        <v>D1</v>
      </c>
      <c r="H99" s="79">
        <f>Participanti!$H$3</f>
        <v>0</v>
      </c>
      <c r="I99" s="79" t="s">
        <v>88</v>
      </c>
      <c r="J99" s="58">
        <v>9.0138888888890989E-4</v>
      </c>
      <c r="K99" s="58">
        <v>6.8344907407402733E-4</v>
      </c>
      <c r="L99" s="58">
        <v>6.8344907407402733E-4</v>
      </c>
      <c r="M99" s="58">
        <f t="shared" si="3"/>
        <v>6.8344907407402733E-4</v>
      </c>
      <c r="N99" s="48">
        <v>17</v>
      </c>
    </row>
    <row r="100" spans="1:14" outlineLevel="2">
      <c r="A100" s="79">
        <f>Participanti!$A$7</f>
        <v>6</v>
      </c>
      <c r="B100" s="102" t="str">
        <f>Participanti!$B$47</f>
        <v>48</v>
      </c>
      <c r="C100" s="79" t="str">
        <f>Participanti!$C$47</f>
        <v>SIMION DANIEL</v>
      </c>
      <c r="D100" s="79">
        <f>Participanti!$D$47</f>
        <v>0</v>
      </c>
      <c r="E100" s="79" t="str">
        <f>Participanti!$E$47</f>
        <v>D</v>
      </c>
      <c r="F100" s="79" t="str">
        <f>Participanti!$F$47</f>
        <v>Debutanti</v>
      </c>
      <c r="G100" s="79" t="str">
        <f>Participanti!$G$47</f>
        <v>D1</v>
      </c>
      <c r="H100" s="79">
        <f>Participanti!$H$47</f>
        <v>0</v>
      </c>
      <c r="I100" s="79" t="s">
        <v>88</v>
      </c>
      <c r="J100" s="58">
        <v>7.5104166666661865E-4</v>
      </c>
      <c r="K100" s="58">
        <v>6.9583333333322894E-4</v>
      </c>
      <c r="L100" s="58">
        <v>6.959490740739982E-4</v>
      </c>
      <c r="M100" s="58">
        <f t="shared" si="3"/>
        <v>6.9583333333322894E-4</v>
      </c>
      <c r="N100" s="48">
        <v>15</v>
      </c>
    </row>
    <row r="101" spans="1:14" outlineLevel="2">
      <c r="A101" s="79">
        <f>Participanti!$A$11</f>
        <v>10</v>
      </c>
      <c r="B101" s="102" t="str">
        <f>Participanti!$B$5</f>
        <v>39</v>
      </c>
      <c r="C101" s="79" t="str">
        <f>Participanti!$C$5</f>
        <v>ZAMFIRESCU CORNEL</v>
      </c>
      <c r="D101" s="79">
        <f>Participanti!$D$5</f>
        <v>0</v>
      </c>
      <c r="E101" s="79" t="str">
        <f>Participanti!$E$5</f>
        <v>D</v>
      </c>
      <c r="F101" s="79" t="str">
        <f>Participanti!$F$5</f>
        <v>Debutanti</v>
      </c>
      <c r="G101" s="79" t="str">
        <f>Participanti!$G$5</f>
        <v>D1</v>
      </c>
      <c r="H101" s="79">
        <f>Participanti!$H$5</f>
        <v>0</v>
      </c>
      <c r="I101" s="79" t="s">
        <v>88</v>
      </c>
      <c r="J101" s="58">
        <v>7.2326388888888093E-4</v>
      </c>
      <c r="K101" s="58">
        <v>7.0613425925925011E-4</v>
      </c>
      <c r="L101" s="58">
        <v>7.0740740740748986E-4</v>
      </c>
      <c r="M101" s="58">
        <f t="shared" si="3"/>
        <v>7.0613425925925011E-4</v>
      </c>
      <c r="N101" s="48">
        <v>13</v>
      </c>
    </row>
    <row r="102" spans="1:14" outlineLevel="2">
      <c r="A102" s="79">
        <f>Participanti!$A$15</f>
        <v>14</v>
      </c>
      <c r="B102" s="102" t="str">
        <f>Participanti!$B$48</f>
        <v>41</v>
      </c>
      <c r="C102" s="79" t="str">
        <f>Participanti!$C$48</f>
        <v>MIHIS CRIS ALEXANDRU</v>
      </c>
      <c r="D102" s="79">
        <f>Participanti!$D$48</f>
        <v>0</v>
      </c>
      <c r="E102" s="79" t="str">
        <f>Participanti!$E$48</f>
        <v>D</v>
      </c>
      <c r="F102" s="79" t="str">
        <f>Participanti!$F$48</f>
        <v>Debutanti</v>
      </c>
      <c r="G102" s="79" t="str">
        <f>Participanti!$G$48</f>
        <v>D1</v>
      </c>
      <c r="H102" s="79">
        <f>Participanti!$H$48</f>
        <v>0</v>
      </c>
      <c r="I102" s="79" t="s">
        <v>88</v>
      </c>
      <c r="J102" s="58">
        <v>7.1296296296308181E-4</v>
      </c>
      <c r="K102" s="58">
        <v>7.2048611111119598E-4</v>
      </c>
      <c r="L102" s="58">
        <v>7.5891203703704058E-4</v>
      </c>
      <c r="M102" s="58">
        <f t="shared" si="3"/>
        <v>7.2048611111119598E-4</v>
      </c>
      <c r="N102" s="48">
        <v>12</v>
      </c>
    </row>
    <row r="103" spans="1:14" outlineLevel="2">
      <c r="A103" s="79">
        <f>Participanti!$A$17</f>
        <v>16</v>
      </c>
      <c r="B103" s="102" t="str">
        <f>Participanti!$B$22</f>
        <v>35</v>
      </c>
      <c r="C103" s="79" t="str">
        <f>Participanti!$C$22</f>
        <v>SOLCAN STEFAN</v>
      </c>
      <c r="D103" s="79">
        <f>Participanti!$D$22</f>
        <v>0</v>
      </c>
      <c r="E103" s="79" t="str">
        <f>Participanti!$E$22</f>
        <v>D</v>
      </c>
      <c r="F103" s="79" t="str">
        <f>Participanti!$F$22</f>
        <v>Debutanti</v>
      </c>
      <c r="G103" s="79" t="str">
        <f>Participanti!$G$22</f>
        <v>D1</v>
      </c>
      <c r="H103" s="79">
        <f>Participanti!$H$22</f>
        <v>0</v>
      </c>
      <c r="I103" s="79" t="s">
        <v>88</v>
      </c>
      <c r="J103" s="58">
        <v>7.473379629630017E-4</v>
      </c>
      <c r="K103" s="58">
        <v>7.2673611111118142E-4</v>
      </c>
      <c r="L103" s="58">
        <v>7.2349537037053047E-4</v>
      </c>
      <c r="M103" s="58">
        <f t="shared" si="3"/>
        <v>7.2349537037053047E-4</v>
      </c>
      <c r="N103" s="48">
        <v>11</v>
      </c>
    </row>
    <row r="104" spans="1:14" outlineLevel="2">
      <c r="A104" s="79">
        <f>Participanti!$A$23</f>
        <v>22</v>
      </c>
      <c r="B104" s="102" t="str">
        <f>Participanti!$B$13</f>
        <v>19</v>
      </c>
      <c r="C104" s="79" t="str">
        <f>Participanti!$C$13</f>
        <v>IONESCU ADRIAN</v>
      </c>
      <c r="D104" s="79" t="str">
        <f>Participanti!$D$13</f>
        <v>KREMSMUELLER</v>
      </c>
      <c r="E104" s="79" t="str">
        <f>Participanti!$E$13</f>
        <v>D</v>
      </c>
      <c r="F104" s="79" t="str">
        <f>Participanti!$F$13</f>
        <v>Debutanti</v>
      </c>
      <c r="G104" s="79" t="str">
        <f>Participanti!$G$13</f>
        <v>D1</v>
      </c>
      <c r="H104" s="79">
        <f>Participanti!$H$13</f>
        <v>0</v>
      </c>
      <c r="I104" s="79" t="s">
        <v>88</v>
      </c>
      <c r="J104" s="58">
        <v>7.1284722222220154E-4</v>
      </c>
      <c r="K104" s="58">
        <v>7.5902777777780983E-4</v>
      </c>
      <c r="L104" s="58">
        <v>7.4756944444442919E-4</v>
      </c>
      <c r="M104" s="58">
        <f t="shared" si="3"/>
        <v>7.4756944444442919E-4</v>
      </c>
      <c r="N104" s="48">
        <v>10</v>
      </c>
    </row>
    <row r="105" spans="1:14" outlineLevel="2">
      <c r="A105" s="79">
        <f>Participanti!$A$24</f>
        <v>23</v>
      </c>
      <c r="B105" s="102" t="str">
        <f>Participanti!$B$19</f>
        <v>14</v>
      </c>
      <c r="C105" s="79" t="str">
        <f>Participanti!$C$19</f>
        <v>TUDORA DAMIAN</v>
      </c>
      <c r="D105" s="79" t="str">
        <f>Participanti!$D$19</f>
        <v>WILLI MSPORT</v>
      </c>
      <c r="E105" s="79" t="str">
        <f>Participanti!$E$19</f>
        <v>D</v>
      </c>
      <c r="F105" s="79" t="str">
        <f>Participanti!$F$19</f>
        <v>Debutanti</v>
      </c>
      <c r="G105" s="79" t="str">
        <f>Participanti!$G$19</f>
        <v>D1</v>
      </c>
      <c r="H105" s="79">
        <f>Participanti!$H$19</f>
        <v>0</v>
      </c>
      <c r="I105" s="79" t="s">
        <v>88</v>
      </c>
      <c r="J105" s="58">
        <v>8.3900462962973265E-4</v>
      </c>
      <c r="K105" s="58">
        <v>7.7384259259249966E-4</v>
      </c>
      <c r="L105" s="58">
        <v>7.5451388888891913E-4</v>
      </c>
      <c r="M105" s="58">
        <f t="shared" si="3"/>
        <v>7.5451388888891913E-4</v>
      </c>
      <c r="N105" s="48">
        <v>9</v>
      </c>
    </row>
    <row r="106" spans="1:14" outlineLevel="2">
      <c r="A106" s="79">
        <f>Participanti!$A$27</f>
        <v>26</v>
      </c>
      <c r="B106" s="102" t="str">
        <f>Participanti!$B$30</f>
        <v>22</v>
      </c>
      <c r="C106" s="79" t="str">
        <f>Participanti!$C$30</f>
        <v>TUDORACHE CALIN</v>
      </c>
      <c r="D106" s="79">
        <f>Participanti!$D$30</f>
        <v>0</v>
      </c>
      <c r="E106" s="79" t="str">
        <f>Participanti!$E$30</f>
        <v>D</v>
      </c>
      <c r="F106" s="79" t="str">
        <f>Participanti!$F$30</f>
        <v>Debutanti</v>
      </c>
      <c r="G106" s="79" t="str">
        <f>Participanti!$G$30</f>
        <v>D1</v>
      </c>
      <c r="H106" s="79">
        <f>Participanti!$H$30</f>
        <v>0</v>
      </c>
      <c r="I106" s="79" t="s">
        <v>88</v>
      </c>
      <c r="J106" s="58">
        <v>8.0648148148143584E-4</v>
      </c>
      <c r="K106" s="58">
        <v>8.1539351851844799E-4</v>
      </c>
      <c r="L106" s="58">
        <v>7.722222222222852E-4</v>
      </c>
      <c r="M106" s="58">
        <f t="shared" si="3"/>
        <v>7.722222222222852E-4</v>
      </c>
      <c r="N106" s="48">
        <v>8</v>
      </c>
    </row>
    <row r="107" spans="1:14" outlineLevel="2">
      <c r="A107" s="79">
        <f>Participanti!$A$32</f>
        <v>31</v>
      </c>
      <c r="B107" s="102" t="str">
        <f>Participanti!$B$26</f>
        <v>17</v>
      </c>
      <c r="C107" s="79" t="str">
        <f>Participanti!$C$26</f>
        <v>BARBU CEZAR</v>
      </c>
      <c r="D107" s="79" t="str">
        <f>Participanti!$D$26</f>
        <v>LOGAN CLUB CLUJ</v>
      </c>
      <c r="E107" s="79" t="str">
        <f>Participanti!$E$26</f>
        <v>D</v>
      </c>
      <c r="F107" s="79" t="str">
        <f>Participanti!$F$26</f>
        <v>Debutanti</v>
      </c>
      <c r="G107" s="79" t="str">
        <f>Participanti!$G$26</f>
        <v>D1</v>
      </c>
      <c r="H107" s="79">
        <f>Participanti!$H$26</f>
        <v>17</v>
      </c>
      <c r="I107" s="79" t="s">
        <v>88</v>
      </c>
      <c r="J107" s="58">
        <v>8.9999999999990088E-4</v>
      </c>
      <c r="K107" s="58">
        <v>8.1828703703701322E-4</v>
      </c>
      <c r="L107" s="58">
        <v>8.3171296296291608E-4</v>
      </c>
      <c r="M107" s="58">
        <f t="shared" si="3"/>
        <v>8.1828703703701322E-4</v>
      </c>
      <c r="N107" s="48">
        <v>7</v>
      </c>
    </row>
    <row r="108" spans="1:14" outlineLevel="2">
      <c r="A108" s="79">
        <f>Participanti!$A$44</f>
        <v>43</v>
      </c>
      <c r="B108" s="102" t="str">
        <f>Participanti!$B$2</f>
        <v>123</v>
      </c>
      <c r="C108" s="79" t="str">
        <f>Participanti!$C$2</f>
        <v>CIOCAN CHRISTIAN</v>
      </c>
      <c r="D108" s="79">
        <f>Participanti!$D$2</f>
        <v>0</v>
      </c>
      <c r="E108" s="79" t="str">
        <f>Participanti!$E$2</f>
        <v>D</v>
      </c>
      <c r="F108" s="79" t="str">
        <f>Participanti!$F$2</f>
        <v>Debutanti</v>
      </c>
      <c r="G108" s="79" t="str">
        <f>Participanti!$G$2</f>
        <v>D1</v>
      </c>
      <c r="H108" s="79">
        <f>Participanti!$H$2</f>
        <v>0</v>
      </c>
      <c r="I108" s="79" t="s">
        <v>88</v>
      </c>
      <c r="J108" s="58">
        <v>9.5347222222221472E-4</v>
      </c>
      <c r="K108" s="58">
        <v>1.0061342592592359E-3</v>
      </c>
      <c r="L108" s="58">
        <v>9.3668981481487279E-4</v>
      </c>
      <c r="M108" s="58">
        <f t="shared" si="3"/>
        <v>9.3668981481487279E-4</v>
      </c>
      <c r="N108" s="48">
        <v>6</v>
      </c>
    </row>
    <row r="109" spans="1:14" outlineLevel="2">
      <c r="A109" s="79">
        <f>Participanti!$A$49</f>
        <v>48</v>
      </c>
      <c r="B109" s="102" t="str">
        <f>Participanti!$B$49</f>
        <v>22B</v>
      </c>
      <c r="C109" s="79" t="str">
        <f>Participanti!$C$49</f>
        <v>CIUHULESCU ROXANA</v>
      </c>
      <c r="D109" s="79">
        <f>Participanti!$D$49</f>
        <v>0</v>
      </c>
      <c r="E109" s="79" t="str">
        <f>Participanti!$E$49</f>
        <v>D</v>
      </c>
      <c r="F109" s="79" t="str">
        <f>Participanti!$F$49</f>
        <v>Debutanti</v>
      </c>
      <c r="G109" s="79" t="str">
        <f>Participanti!$G$49</f>
        <v>D1</v>
      </c>
      <c r="H109" s="79">
        <f>Participanti!$H$49</f>
        <v>0</v>
      </c>
      <c r="I109" s="79" t="s">
        <v>48</v>
      </c>
      <c r="J109" s="58">
        <v>0</v>
      </c>
      <c r="K109" s="58">
        <v>0</v>
      </c>
      <c r="L109" s="58">
        <v>0</v>
      </c>
      <c r="M109" s="58">
        <v>0</v>
      </c>
      <c r="N109" s="48">
        <v>5</v>
      </c>
    </row>
    <row r="110" spans="1:14" outlineLevel="1">
      <c r="B110" s="102"/>
      <c r="G110" s="146" t="s">
        <v>111</v>
      </c>
      <c r="L110" s="48">
        <f>SUBTOTAL(3,L111:L117)</f>
        <v>7</v>
      </c>
    </row>
    <row r="111" spans="1:14" outlineLevel="2">
      <c r="A111" s="79">
        <f>Participanti!$A$16</f>
        <v>15</v>
      </c>
      <c r="B111" s="102" t="str">
        <f>Participanti!$B$31</f>
        <v>2</v>
      </c>
      <c r="C111" s="79" t="str">
        <f>Participanti!$C$31</f>
        <v>ALEXANDRU IONEL</v>
      </c>
      <c r="D111" s="79" t="str">
        <f>Participanti!$D$31</f>
        <v>GT AUTO CLUB</v>
      </c>
      <c r="E111" s="79" t="str">
        <f>Participanti!$E$31</f>
        <v>D</v>
      </c>
      <c r="F111" s="79" t="str">
        <f>Participanti!$F$31</f>
        <v>Debutanti</v>
      </c>
      <c r="G111" s="79" t="str">
        <f>Participanti!$G$31</f>
        <v>D2</v>
      </c>
      <c r="H111" s="79">
        <f>Participanti!$H$31</f>
        <v>0</v>
      </c>
      <c r="I111" s="79" t="s">
        <v>88</v>
      </c>
      <c r="J111" s="58">
        <v>7.2546296296294166E-4</v>
      </c>
      <c r="K111" s="58">
        <v>1.1981481481480795E-3</v>
      </c>
      <c r="L111" s="58">
        <v>7.2291666666668419E-4</v>
      </c>
      <c r="M111" s="58">
        <f t="shared" ref="M111:M116" si="4">MIN(K111:L111)</f>
        <v>7.2291666666668419E-4</v>
      </c>
      <c r="N111" s="48">
        <v>20</v>
      </c>
    </row>
    <row r="112" spans="1:14" outlineLevel="2">
      <c r="A112" s="79">
        <f>Participanti!$A$22</f>
        <v>21</v>
      </c>
      <c r="B112" s="102" t="str">
        <f>Participanti!$B$29</f>
        <v>85</v>
      </c>
      <c r="C112" s="79" t="str">
        <f>Participanti!$C$29</f>
        <v>PAUL AUGUSTIN BOGDAN</v>
      </c>
      <c r="D112" s="79">
        <f>Participanti!$D$29</f>
        <v>0</v>
      </c>
      <c r="E112" s="79" t="str">
        <f>Participanti!$E$29</f>
        <v>D</v>
      </c>
      <c r="F112" s="79" t="str">
        <f>Participanti!$F$29</f>
        <v>Debutanti</v>
      </c>
      <c r="G112" s="79" t="str">
        <f>Participanti!$G$29</f>
        <v>D2</v>
      </c>
      <c r="H112" s="79">
        <f>Participanti!$H$29</f>
        <v>0</v>
      </c>
      <c r="I112" s="79" t="s">
        <v>88</v>
      </c>
      <c r="J112" s="58">
        <v>7.5416666666672239E-4</v>
      </c>
      <c r="K112" s="58">
        <v>7.4953703703706243E-4</v>
      </c>
      <c r="L112" s="58">
        <v>7.4699074074069394E-4</v>
      </c>
      <c r="M112" s="58">
        <f t="shared" si="4"/>
        <v>7.4699074074069394E-4</v>
      </c>
      <c r="N112" s="48">
        <v>17</v>
      </c>
    </row>
    <row r="113" spans="1:14" outlineLevel="2">
      <c r="A113" s="79">
        <f>Participanti!$A$31</f>
        <v>30</v>
      </c>
      <c r="B113" s="102" t="str">
        <f>Participanti!$B$14</f>
        <v>415</v>
      </c>
      <c r="C113" s="79" t="str">
        <f>Participanti!$C$14</f>
        <v>BOTEZ VASILE SORIN</v>
      </c>
      <c r="D113" s="79" t="str">
        <f>Participanti!$D$14</f>
        <v>KREMSMUELLER</v>
      </c>
      <c r="E113" s="79" t="str">
        <f>Participanti!$E$14</f>
        <v>D</v>
      </c>
      <c r="F113" s="79" t="str">
        <f>Participanti!$F$14</f>
        <v>Debutanti</v>
      </c>
      <c r="G113" s="79" t="str">
        <f>Participanti!$G$14</f>
        <v>D2</v>
      </c>
      <c r="H113" s="79">
        <f>Participanti!$H$14</f>
        <v>0</v>
      </c>
      <c r="I113" s="79" t="s">
        <v>88</v>
      </c>
      <c r="J113" s="58">
        <v>8.447916666666222E-4</v>
      </c>
      <c r="K113" s="58">
        <v>8.17245370370423E-4</v>
      </c>
      <c r="L113" s="58">
        <v>8.17245370370423E-4</v>
      </c>
      <c r="M113" s="58">
        <f t="shared" si="4"/>
        <v>8.17245370370423E-4</v>
      </c>
      <c r="N113" s="48">
        <v>15</v>
      </c>
    </row>
    <row r="114" spans="1:14" outlineLevel="2">
      <c r="A114" s="79">
        <f>Participanti!$A$36</f>
        <v>35</v>
      </c>
      <c r="B114" s="102" t="str">
        <f>Participanti!$B$4</f>
        <v>38</v>
      </c>
      <c r="C114" s="79" t="str">
        <f>Participanti!$C$4</f>
        <v>NAN GEORGE COSTEL</v>
      </c>
      <c r="D114" s="79" t="str">
        <f>Participanti!$D$4</f>
        <v>KREMSMUELLER</v>
      </c>
      <c r="E114" s="79" t="str">
        <f>Participanti!$E$4</f>
        <v>D</v>
      </c>
      <c r="F114" s="79" t="str">
        <f>Participanti!$F$4</f>
        <v>Debutanti</v>
      </c>
      <c r="G114" s="79" t="str">
        <f>Participanti!$G$4</f>
        <v>D2</v>
      </c>
      <c r="H114" s="79">
        <f>Participanti!$H$4</f>
        <v>0</v>
      </c>
      <c r="I114" s="79" t="s">
        <v>88</v>
      </c>
      <c r="J114" s="58">
        <v>8.7476851851853166E-4</v>
      </c>
      <c r="K114" s="58">
        <v>8.6863425925909343E-4</v>
      </c>
      <c r="L114" s="58">
        <v>8.563657407407721E-4</v>
      </c>
      <c r="M114" s="58">
        <f t="shared" si="4"/>
        <v>8.563657407407721E-4</v>
      </c>
      <c r="N114" s="48">
        <v>13</v>
      </c>
    </row>
    <row r="115" spans="1:14" outlineLevel="2">
      <c r="A115" s="79">
        <f>Participanti!$A$41</f>
        <v>40</v>
      </c>
      <c r="B115" s="102" t="str">
        <f>Participanti!$B$17</f>
        <v>82</v>
      </c>
      <c r="C115" s="79" t="str">
        <f>Participanti!$C$17</f>
        <v>STANCU ADRIAN-FLORIN</v>
      </c>
      <c r="D115" s="79">
        <f>Participanti!$D$17</f>
        <v>0</v>
      </c>
      <c r="E115" s="79" t="str">
        <f>Participanti!$E$17</f>
        <v>D</v>
      </c>
      <c r="F115" s="79" t="str">
        <f>Participanti!$F$17</f>
        <v>Debutanti</v>
      </c>
      <c r="G115" s="79" t="str">
        <f>Participanti!$G$17</f>
        <v>D2</v>
      </c>
      <c r="H115" s="79">
        <f>Participanti!$H$17</f>
        <v>0</v>
      </c>
      <c r="I115" s="79" t="s">
        <v>88</v>
      </c>
      <c r="J115" s="58">
        <v>7.3020833333337087E-4</v>
      </c>
      <c r="K115" s="58">
        <v>9.0763888888891419E-4</v>
      </c>
      <c r="L115" s="58">
        <v>1.006134259259347E-3</v>
      </c>
      <c r="M115" s="58">
        <f t="shared" si="4"/>
        <v>9.0763888888891419E-4</v>
      </c>
      <c r="N115" s="48">
        <v>12</v>
      </c>
    </row>
    <row r="116" spans="1:14" outlineLevel="2">
      <c r="A116" s="79">
        <f>Participanti!$A$45</f>
        <v>44</v>
      </c>
      <c r="B116" s="102" t="str">
        <f>Participanti!$B$45</f>
        <v>10</v>
      </c>
      <c r="C116" s="79" t="str">
        <f>Participanti!$C$45</f>
        <v>FLORESCU TEODORA</v>
      </c>
      <c r="D116" s="79">
        <f>Participanti!$D$45</f>
        <v>0</v>
      </c>
      <c r="E116" s="79" t="str">
        <f>Participanti!$E$45</f>
        <v>D</v>
      </c>
      <c r="F116" s="79" t="str">
        <f>Participanti!$F$45</f>
        <v>Debutanti</v>
      </c>
      <c r="G116" s="79" t="str">
        <f>Participanti!$G$45</f>
        <v>D2</v>
      </c>
      <c r="H116" s="79">
        <f>Participanti!$H$45</f>
        <v>0</v>
      </c>
      <c r="I116" s="79" t="s">
        <v>88</v>
      </c>
      <c r="J116" s="58">
        <v>9.5949074074077267E-4</v>
      </c>
      <c r="K116" s="58">
        <v>9.5277777777771021E-4</v>
      </c>
      <c r="L116" s="58">
        <v>9.5057870370376051E-4</v>
      </c>
      <c r="M116" s="58">
        <f t="shared" si="4"/>
        <v>9.5057870370376051E-4</v>
      </c>
      <c r="N116" s="48">
        <v>11</v>
      </c>
    </row>
    <row r="117" spans="1:14" outlineLevel="2">
      <c r="A117" s="79">
        <f>Participanti!$A$48</f>
        <v>47</v>
      </c>
      <c r="B117" s="102" t="str">
        <f>Participanti!$B$46</f>
        <v>38B</v>
      </c>
      <c r="C117" s="79" t="str">
        <f>Participanti!$C$46</f>
        <v>NAN GEORGE COSTEL</v>
      </c>
      <c r="D117" s="79" t="str">
        <f>Participanti!$D$46</f>
        <v>KREMSMUELLER</v>
      </c>
      <c r="E117" s="79" t="str">
        <f>Participanti!$E$46</f>
        <v>D</v>
      </c>
      <c r="F117" s="79" t="str">
        <f>Participanti!$F$46</f>
        <v>Debutanti</v>
      </c>
      <c r="G117" s="79" t="str">
        <f>Participanti!$G$46</f>
        <v>D2</v>
      </c>
      <c r="H117" s="79">
        <f>Participanti!$H$46</f>
        <v>0</v>
      </c>
      <c r="I117" s="79" t="s">
        <v>48</v>
      </c>
      <c r="J117" s="58">
        <v>0</v>
      </c>
      <c r="K117" s="58">
        <v>0</v>
      </c>
      <c r="L117" s="58">
        <v>0</v>
      </c>
      <c r="M117" s="58">
        <v>0</v>
      </c>
      <c r="N117" s="48">
        <v>10</v>
      </c>
    </row>
    <row r="118" spans="1:14" outlineLevel="1">
      <c r="B118" s="102"/>
      <c r="G118" s="145" t="s">
        <v>110</v>
      </c>
      <c r="L118" s="48">
        <f>SUBTOTAL(3,L119:L122)</f>
        <v>4</v>
      </c>
    </row>
    <row r="119" spans="1:14" outlineLevel="2">
      <c r="A119" s="148">
        <f>Participanti!$A$3</f>
        <v>2</v>
      </c>
      <c r="B119" s="147" t="str">
        <f>Participanti!$B$33</f>
        <v>11</v>
      </c>
      <c r="C119" s="148" t="str">
        <f>Participanti!$C$33</f>
        <v>GHEORGHE HORIA</v>
      </c>
      <c r="D119" s="148" t="str">
        <f>Participanti!$D$33</f>
        <v>GT AUTO CLUB</v>
      </c>
      <c r="E119" s="148" t="str">
        <f>Participanti!$E$33</f>
        <v>J</v>
      </c>
      <c r="F119" s="148" t="str">
        <f>Participanti!$F$33</f>
        <v>Juniori</v>
      </c>
      <c r="G119" s="148" t="str">
        <f>Participanti!$G$33</f>
        <v>JUNIORI</v>
      </c>
      <c r="H119" s="148">
        <f>Participanti!$H$33</f>
        <v>0</v>
      </c>
      <c r="I119" s="148" t="s">
        <v>88</v>
      </c>
      <c r="J119" s="204">
        <v>6.8449074074072858E-4</v>
      </c>
      <c r="K119" s="204">
        <v>6.8564814814808805E-4</v>
      </c>
      <c r="L119" s="204">
        <v>6.7384259259262169E-4</v>
      </c>
      <c r="M119" s="204">
        <f>MIN(K119:L119)</f>
        <v>6.7384259259262169E-4</v>
      </c>
      <c r="N119" s="48">
        <v>17</v>
      </c>
    </row>
    <row r="120" spans="1:14" outlineLevel="2">
      <c r="A120" s="148">
        <f>Participanti!$A$18</f>
        <v>17</v>
      </c>
      <c r="B120" s="147" t="str">
        <f>Participanti!$B$12</f>
        <v>16</v>
      </c>
      <c r="C120" s="148" t="str">
        <f>Participanti!$C$12</f>
        <v>BURDUCEL ADRIAN IONUT</v>
      </c>
      <c r="D120" s="148">
        <f>Participanti!$D$12</f>
        <v>0</v>
      </c>
      <c r="E120" s="148" t="str">
        <f>Participanti!$E$12</f>
        <v>J</v>
      </c>
      <c r="F120" s="148" t="str">
        <f>Participanti!$F$12</f>
        <v>Juniori</v>
      </c>
      <c r="G120" s="148" t="str">
        <f>Participanti!$G$12</f>
        <v>JUNIORI</v>
      </c>
      <c r="H120" s="148">
        <f>Participanti!$H$12</f>
        <v>0</v>
      </c>
      <c r="I120" s="148" t="s">
        <v>88</v>
      </c>
      <c r="J120" s="204">
        <v>6.8692129629632781E-4</v>
      </c>
      <c r="K120" s="204">
        <v>7.2824074074073764E-4</v>
      </c>
      <c r="L120" s="204">
        <v>8.3981481481478436E-4</v>
      </c>
      <c r="M120" s="204">
        <f>MIN(K120:L120)</f>
        <v>7.2824074074073764E-4</v>
      </c>
      <c r="N120" s="48">
        <v>15</v>
      </c>
    </row>
    <row r="121" spans="1:14" outlineLevel="2">
      <c r="A121" s="148">
        <f>Participanti!$A$26</f>
        <v>25</v>
      </c>
      <c r="B121" s="147" t="str">
        <f>Participanti!$B$20</f>
        <v>7</v>
      </c>
      <c r="C121" s="148" t="str">
        <f>Participanti!$C$20</f>
        <v>ANTON BIANCA</v>
      </c>
      <c r="D121" s="148" t="str">
        <f>Participanti!$D$20</f>
        <v>WILLI MSPORT</v>
      </c>
      <c r="E121" s="148" t="str">
        <f>Participanti!$E$20</f>
        <v>J</v>
      </c>
      <c r="F121" s="148" t="str">
        <f>Participanti!$F$20</f>
        <v>Juniori</v>
      </c>
      <c r="G121" s="148" t="str">
        <f>Participanti!$G$20</f>
        <v>JUNIORI</v>
      </c>
      <c r="H121" s="148">
        <f>Participanti!$H$20</f>
        <v>7</v>
      </c>
      <c r="I121" s="148" t="s">
        <v>88</v>
      </c>
      <c r="J121" s="204">
        <v>7.7581018518524392E-4</v>
      </c>
      <c r="K121" s="204">
        <v>7.7384259259249966E-4</v>
      </c>
      <c r="L121" s="204">
        <v>7.66550925925924E-4</v>
      </c>
      <c r="M121" s="204">
        <f>MIN(K121:L121)</f>
        <v>7.66550925925924E-4</v>
      </c>
      <c r="N121" s="48">
        <v>13</v>
      </c>
    </row>
    <row r="122" spans="1:14" outlineLevel="2">
      <c r="A122" s="148">
        <f>Participanti!$A$28</f>
        <v>27</v>
      </c>
      <c r="B122" s="147" t="str">
        <f>Participanti!$B$37</f>
        <v>44</v>
      </c>
      <c r="C122" s="148" t="str">
        <f>Participanti!$C$37</f>
        <v>TOMA CEZAR MARIUS</v>
      </c>
      <c r="D122" s="148" t="str">
        <f>Participanti!$D$37</f>
        <v>WILLI MSPORT</v>
      </c>
      <c r="E122" s="148" t="str">
        <f>Participanti!$E$37</f>
        <v>J</v>
      </c>
      <c r="F122" s="148" t="str">
        <f>Participanti!$F$37</f>
        <v>Juniori</v>
      </c>
      <c r="G122" s="148" t="str">
        <f>Participanti!$G$37</f>
        <v>JUNIORI</v>
      </c>
      <c r="H122" s="148">
        <f>Participanti!$H$37</f>
        <v>0</v>
      </c>
      <c r="I122" s="148" t="s">
        <v>88</v>
      </c>
      <c r="J122" s="204">
        <v>8.248842592591954E-4</v>
      </c>
      <c r="K122" s="204">
        <v>8.3935185185191052E-4</v>
      </c>
      <c r="L122" s="204">
        <v>7.9085648148136123E-4</v>
      </c>
      <c r="M122" s="204">
        <f>MIN(K122:L122)</f>
        <v>7.9085648148136123E-4</v>
      </c>
      <c r="N122" s="48">
        <v>12</v>
      </c>
    </row>
    <row r="126" spans="1:14" ht="15.75">
      <c r="D126" s="187" t="s">
        <v>199</v>
      </c>
      <c r="E126" s="187"/>
      <c r="F126" s="187"/>
      <c r="G126" s="187"/>
      <c r="H126" s="187"/>
      <c r="I126" s="187"/>
      <c r="J126" s="187"/>
    </row>
    <row r="127" spans="1:14" ht="16.5" thickBot="1">
      <c r="D127" s="149"/>
      <c r="E127" s="149"/>
      <c r="F127" s="149"/>
      <c r="G127" s="149"/>
      <c r="H127" s="149"/>
      <c r="I127" s="149"/>
      <c r="J127" s="149"/>
    </row>
    <row r="128" spans="1:14">
      <c r="A128" s="180" t="s">
        <v>0</v>
      </c>
      <c r="B128" s="182" t="s">
        <v>1</v>
      </c>
      <c r="C128" s="182" t="s">
        <v>2</v>
      </c>
      <c r="D128" s="161" t="s">
        <v>108</v>
      </c>
      <c r="E128" s="185" t="s">
        <v>49</v>
      </c>
      <c r="F128" s="182" t="s">
        <v>94</v>
      </c>
      <c r="G128" s="185" t="s">
        <v>53</v>
      </c>
      <c r="H128" s="182" t="s">
        <v>95</v>
      </c>
      <c r="I128" s="182" t="s">
        <v>87</v>
      </c>
      <c r="J128" s="166" t="s">
        <v>102</v>
      </c>
      <c r="K128" s="166"/>
      <c r="L128" s="166"/>
      <c r="M128" s="150"/>
    </row>
    <row r="129" spans="1:13" ht="13.5" thickBot="1">
      <c r="A129" s="181"/>
      <c r="B129" s="183"/>
      <c r="C129" s="183"/>
      <c r="D129" s="162"/>
      <c r="E129" s="186"/>
      <c r="F129" s="183"/>
      <c r="G129" s="186"/>
      <c r="H129" s="183"/>
      <c r="I129" s="183"/>
      <c r="J129" s="87" t="s">
        <v>98</v>
      </c>
      <c r="K129" s="88" t="s">
        <v>99</v>
      </c>
      <c r="L129" s="88" t="s">
        <v>100</v>
      </c>
      <c r="M129" s="89" t="s">
        <v>101</v>
      </c>
    </row>
    <row r="130" spans="1:13" ht="13.5" thickBot="1">
      <c r="A130" s="90">
        <v>1</v>
      </c>
      <c r="B130" s="91">
        <v>2</v>
      </c>
      <c r="C130" s="91">
        <v>3</v>
      </c>
      <c r="D130" s="90">
        <v>4</v>
      </c>
      <c r="E130" s="91">
        <v>5</v>
      </c>
      <c r="F130" s="91">
        <v>6</v>
      </c>
      <c r="G130" s="90">
        <v>7</v>
      </c>
      <c r="H130" s="91">
        <v>8</v>
      </c>
      <c r="I130" s="91">
        <v>9</v>
      </c>
      <c r="J130" s="90">
        <v>10</v>
      </c>
      <c r="K130" s="91">
        <v>11</v>
      </c>
      <c r="L130" s="91">
        <v>12</v>
      </c>
      <c r="M130" s="90">
        <v>13</v>
      </c>
    </row>
    <row r="131" spans="1:13">
      <c r="B131" s="102"/>
      <c r="G131" s="146" t="s">
        <v>200</v>
      </c>
      <c r="L131" s="48">
        <f>SUBTOTAL(3,L133:L180)</f>
        <v>22</v>
      </c>
    </row>
    <row r="132" spans="1:13" outlineLevel="1">
      <c r="B132" s="102"/>
      <c r="F132" s="203" t="s">
        <v>203</v>
      </c>
      <c r="G132" s="203"/>
      <c r="H132" s="203"/>
      <c r="L132" s="48">
        <f>SUBTOTAL(3,L133:L136)</f>
        <v>4</v>
      </c>
    </row>
    <row r="133" spans="1:13" outlineLevel="2">
      <c r="A133" s="79">
        <f>Participanti!$A$8</f>
        <v>7</v>
      </c>
      <c r="B133" s="102" t="str">
        <f>Participanti!$B$40</f>
        <v>1</v>
      </c>
      <c r="C133" s="79" t="str">
        <f>Participanti!$C$40</f>
        <v>ALEXANDRESCU MIHAI</v>
      </c>
      <c r="D133" s="79">
        <f>Participanti!$D$40</f>
        <v>0</v>
      </c>
      <c r="E133" s="79" t="str">
        <f>Participanti!$E$40</f>
        <v>A</v>
      </c>
      <c r="F133" s="79" t="str">
        <f>Participanti!$F$40</f>
        <v>Avansati</v>
      </c>
      <c r="G133" s="79" t="str">
        <f>Participanti!$G$40</f>
        <v>A1</v>
      </c>
      <c r="H133" s="79">
        <f>Participanti!$H$40</f>
        <v>0</v>
      </c>
      <c r="I133" s="79" t="s">
        <v>88</v>
      </c>
      <c r="J133" s="58">
        <v>7.1678240740735699E-4</v>
      </c>
      <c r="K133" s="58">
        <v>7.2094907407416198E-4</v>
      </c>
      <c r="L133" s="58">
        <v>6.9710648148157972E-4</v>
      </c>
      <c r="M133" s="58">
        <f t="shared" ref="M133" si="5">MIN(K133:L133)</f>
        <v>6.9710648148157972E-4</v>
      </c>
    </row>
    <row r="134" spans="1:13" outlineLevel="2">
      <c r="A134" s="148">
        <f>Participanti!$A$3</f>
        <v>2</v>
      </c>
      <c r="B134" s="147" t="str">
        <f>Participanti!$B$33</f>
        <v>11</v>
      </c>
      <c r="C134" s="148" t="str">
        <f>Participanti!$C$33</f>
        <v>GHEORGHE HORIA</v>
      </c>
      <c r="D134" s="148" t="str">
        <f>Participanti!$D$33</f>
        <v>GT AUTO CLUB</v>
      </c>
      <c r="E134" s="148" t="str">
        <f>Participanti!$E$33</f>
        <v>J</v>
      </c>
      <c r="F134" s="148" t="str">
        <f>Participanti!$F$33</f>
        <v>Juniori</v>
      </c>
      <c r="G134" s="148" t="str">
        <f>Participanti!$G$33</f>
        <v>JUNIORI</v>
      </c>
      <c r="H134" s="148">
        <f>Participanti!$H$33</f>
        <v>0</v>
      </c>
      <c r="I134" s="148" t="s">
        <v>88</v>
      </c>
      <c r="J134" s="204">
        <v>6.8449074074072858E-4</v>
      </c>
      <c r="K134" s="204">
        <v>6.8564814814808805E-4</v>
      </c>
      <c r="L134" s="204">
        <v>6.7384259259262169E-4</v>
      </c>
      <c r="M134" s="204">
        <f>MIN(K134:L134)</f>
        <v>6.7384259259262169E-4</v>
      </c>
    </row>
    <row r="135" spans="1:13" outlineLevel="2">
      <c r="A135" s="79">
        <f>Participanti!$A$6</f>
        <v>5</v>
      </c>
      <c r="B135" s="102" t="str">
        <f>Participanti!$B$34</f>
        <v>23</v>
      </c>
      <c r="C135" s="79" t="str">
        <f>Participanti!$C$34</f>
        <v>GHEORGHE RADU</v>
      </c>
      <c r="D135" s="79" t="str">
        <f>Participanti!$D$34</f>
        <v>GT AUTO CLUB</v>
      </c>
      <c r="E135" s="79" t="str">
        <f>Participanti!$E$34</f>
        <v>A</v>
      </c>
      <c r="F135" s="79" t="str">
        <f>Participanti!$F$34</f>
        <v>Avansati</v>
      </c>
      <c r="G135" s="79" t="str">
        <f>Participanti!$G$34</f>
        <v>A1</v>
      </c>
      <c r="H135" s="79">
        <f>Participanti!$H$34</f>
        <v>0</v>
      </c>
      <c r="I135" s="79" t="s">
        <v>88</v>
      </c>
      <c r="J135" s="58">
        <v>8.979166666667393E-4</v>
      </c>
      <c r="K135" s="58">
        <v>7.8865740740747647E-4</v>
      </c>
      <c r="L135" s="58">
        <v>6.8935185185192704E-4</v>
      </c>
      <c r="M135" s="58">
        <f t="shared" ref="M135:M137" si="6">MIN(K135:L135)</f>
        <v>6.8935185185192704E-4</v>
      </c>
    </row>
    <row r="136" spans="1:13" outlineLevel="2">
      <c r="A136" s="79">
        <f>Participanti!$A$33</f>
        <v>32</v>
      </c>
      <c r="B136" s="102" t="str">
        <f>Participanti!$B$38</f>
        <v>5</v>
      </c>
      <c r="C136" s="79" t="str">
        <f>Participanti!$C$38</f>
        <v>MUSCALOIU FLORIN</v>
      </c>
      <c r="D136" s="79">
        <f>Participanti!$D$38</f>
        <v>0</v>
      </c>
      <c r="E136" s="79" t="str">
        <f>Participanti!$E$38</f>
        <v>A</v>
      </c>
      <c r="F136" s="79" t="str">
        <f>Participanti!$F$38</f>
        <v>Avansati</v>
      </c>
      <c r="G136" s="79" t="str">
        <f>Participanti!$G$38</f>
        <v>A2</v>
      </c>
      <c r="H136" s="79">
        <f>Participanti!$H$38</f>
        <v>0</v>
      </c>
      <c r="I136" s="79" t="s">
        <v>88</v>
      </c>
      <c r="J136" s="58">
        <v>7.5046296296299442E-4</v>
      </c>
      <c r="K136" s="58">
        <v>8.2534722222206923E-4</v>
      </c>
      <c r="L136" s="58">
        <v>9.4699074074070975E-4</v>
      </c>
      <c r="M136" s="58">
        <f t="shared" si="6"/>
        <v>8.2534722222206923E-4</v>
      </c>
    </row>
    <row r="137" spans="1:13" outlineLevel="2">
      <c r="A137" s="79">
        <f>Participanti!$A$37</f>
        <v>36</v>
      </c>
      <c r="B137" s="102" t="str">
        <f>Participanti!$B$35</f>
        <v>13</v>
      </c>
      <c r="C137" s="79" t="str">
        <f>Participanti!$C$35</f>
        <v>ION DANIEL</v>
      </c>
      <c r="D137" s="79" t="str">
        <f>Participanti!$D$35</f>
        <v>GT AUTO CLUB</v>
      </c>
      <c r="E137" s="79" t="str">
        <f>Participanti!$E$35</f>
        <v>A</v>
      </c>
      <c r="F137" s="79" t="str">
        <f>Participanti!$F$35</f>
        <v>Avansati</v>
      </c>
      <c r="G137" s="79" t="str">
        <f>Participanti!$G$35</f>
        <v>A2</v>
      </c>
      <c r="H137" s="79">
        <f>Participanti!$H$35</f>
        <v>0</v>
      </c>
      <c r="I137" s="79" t="s">
        <v>88</v>
      </c>
      <c r="J137" s="58">
        <v>8.5925925925933733E-4</v>
      </c>
      <c r="K137" s="58">
        <v>8.9513888888892446E-4</v>
      </c>
      <c r="L137" s="58">
        <v>9.4525462962959605E-4</v>
      </c>
      <c r="M137" s="58">
        <f t="shared" si="6"/>
        <v>8.9513888888892446E-4</v>
      </c>
    </row>
    <row r="138" spans="1:13" outlineLevel="1">
      <c r="B138" s="102"/>
      <c r="F138" s="203" t="s">
        <v>204</v>
      </c>
      <c r="G138" s="203"/>
      <c r="H138" s="203"/>
      <c r="L138" s="48">
        <f>SUBTOTAL(3,L139:L143)</f>
        <v>5</v>
      </c>
    </row>
    <row r="139" spans="1:13" outlineLevel="2">
      <c r="A139" s="79">
        <f>Participanti!$A$2</f>
        <v>1</v>
      </c>
      <c r="B139" s="102" t="str">
        <f>Participanti!$B$10</f>
        <v>414</v>
      </c>
      <c r="C139" s="79" t="str">
        <f>Participanti!$C$10</f>
        <v>SZENE RAUL</v>
      </c>
      <c r="D139" s="79" t="str">
        <f>Participanti!$D$10</f>
        <v>KREMSMUELLER</v>
      </c>
      <c r="E139" s="79" t="str">
        <f>Participanti!$E$10</f>
        <v>A</v>
      </c>
      <c r="F139" s="79" t="str">
        <f>Participanti!$F$10</f>
        <v>Avansati</v>
      </c>
      <c r="G139" s="79" t="str">
        <f>Participanti!$G$10</f>
        <v>A2</v>
      </c>
      <c r="H139" s="79">
        <f>Participanti!$H$10</f>
        <v>0</v>
      </c>
      <c r="I139" s="79" t="s">
        <v>88</v>
      </c>
      <c r="J139" s="58">
        <v>6.6874999999999574E-4</v>
      </c>
      <c r="K139" s="58">
        <v>6.5729166666672612E-4</v>
      </c>
      <c r="L139" s="58">
        <v>6.6817129629614946E-4</v>
      </c>
      <c r="M139" s="58">
        <f t="shared" ref="M139:M140" si="7">MIN(K139:L139)</f>
        <v>6.5729166666672612E-4</v>
      </c>
    </row>
    <row r="140" spans="1:13" outlineLevel="2">
      <c r="A140" s="79">
        <f>Participanti!$A$31</f>
        <v>30</v>
      </c>
      <c r="B140" s="102" t="str">
        <f>Participanti!$B$14</f>
        <v>415</v>
      </c>
      <c r="C140" s="79" t="str">
        <f>Participanti!$C$14</f>
        <v>BOTEZ VASILE SORIN</v>
      </c>
      <c r="D140" s="79" t="str">
        <f>Participanti!$D$14</f>
        <v>KREMSMUELLER</v>
      </c>
      <c r="E140" s="79" t="str">
        <f>Participanti!$E$14</f>
        <v>D</v>
      </c>
      <c r="F140" s="79" t="str">
        <f>Participanti!$F$14</f>
        <v>Debutanti</v>
      </c>
      <c r="G140" s="79" t="str">
        <f>Participanti!$G$14</f>
        <v>D2</v>
      </c>
      <c r="H140" s="79">
        <f>Participanti!$H$14</f>
        <v>0</v>
      </c>
      <c r="I140" s="79" t="s">
        <v>88</v>
      </c>
      <c r="J140" s="58">
        <v>8.447916666666222E-4</v>
      </c>
      <c r="K140" s="58">
        <v>8.17245370370423E-4</v>
      </c>
      <c r="L140" s="58">
        <v>8.17245370370423E-4</v>
      </c>
      <c r="M140" s="58">
        <f t="shared" si="7"/>
        <v>8.17245370370423E-4</v>
      </c>
    </row>
    <row r="141" spans="1:13" outlineLevel="2">
      <c r="A141" s="148">
        <f>Participanti!$A$18</f>
        <v>17</v>
      </c>
      <c r="B141" s="147" t="str">
        <f>Participanti!$B$12</f>
        <v>16</v>
      </c>
      <c r="C141" s="148" t="str">
        <f>Participanti!$C$12</f>
        <v>BURDUCEL ADRIAN IONUT</v>
      </c>
      <c r="D141" s="148">
        <f>Participanti!$D$12</f>
        <v>0</v>
      </c>
      <c r="E141" s="148" t="str">
        <f>Participanti!$E$12</f>
        <v>J</v>
      </c>
      <c r="F141" s="148" t="str">
        <f>Participanti!$F$12</f>
        <v>Juniori</v>
      </c>
      <c r="G141" s="148" t="str">
        <f>Participanti!$G$12</f>
        <v>JUNIORI</v>
      </c>
      <c r="H141" s="148">
        <f>Participanti!$H$12</f>
        <v>0</v>
      </c>
      <c r="I141" s="148" t="s">
        <v>88</v>
      </c>
      <c r="J141" s="204">
        <v>6.8692129629632781E-4</v>
      </c>
      <c r="K141" s="204">
        <v>7.2824074074073764E-4</v>
      </c>
      <c r="L141" s="204">
        <v>8.3981481481478436E-4</v>
      </c>
      <c r="M141" s="204">
        <f>MIN(K141:L141)</f>
        <v>7.2824074074073764E-4</v>
      </c>
    </row>
    <row r="142" spans="1:13" outlineLevel="2">
      <c r="A142" s="79">
        <f>Participanti!$A$23</f>
        <v>22</v>
      </c>
      <c r="B142" s="102" t="str">
        <f>Participanti!$B$13</f>
        <v>19</v>
      </c>
      <c r="C142" s="79" t="str">
        <f>Participanti!$C$13</f>
        <v>IONESCU ADRIAN</v>
      </c>
      <c r="D142" s="79" t="str">
        <f>Participanti!$D$13</f>
        <v>KREMSMUELLER</v>
      </c>
      <c r="E142" s="79" t="str">
        <f>Participanti!$E$13</f>
        <v>D</v>
      </c>
      <c r="F142" s="79" t="str">
        <f>Participanti!$F$13</f>
        <v>Debutanti</v>
      </c>
      <c r="G142" s="79" t="str">
        <f>Participanti!$G$13</f>
        <v>D1</v>
      </c>
      <c r="H142" s="79">
        <f>Participanti!$H$13</f>
        <v>0</v>
      </c>
      <c r="I142" s="79" t="s">
        <v>88</v>
      </c>
      <c r="J142" s="58">
        <v>7.1284722222220154E-4</v>
      </c>
      <c r="K142" s="58">
        <v>7.5902777777780983E-4</v>
      </c>
      <c r="L142" s="58">
        <v>7.4756944444442919E-4</v>
      </c>
      <c r="M142" s="58">
        <f t="shared" ref="M142:M143" si="8">MIN(K142:L142)</f>
        <v>7.4756944444442919E-4</v>
      </c>
    </row>
    <row r="143" spans="1:13" outlineLevel="2">
      <c r="A143" s="79">
        <f>Participanti!$A$36</f>
        <v>35</v>
      </c>
      <c r="B143" s="102" t="str">
        <f>Participanti!$B$4</f>
        <v>38</v>
      </c>
      <c r="C143" s="79" t="str">
        <f>Participanti!$C$4</f>
        <v>NAN GEORGE COSTEL</v>
      </c>
      <c r="D143" s="79" t="str">
        <f>Participanti!$D$4</f>
        <v>KREMSMUELLER</v>
      </c>
      <c r="E143" s="79" t="str">
        <f>Participanti!$E$4</f>
        <v>D</v>
      </c>
      <c r="F143" s="79" t="str">
        <f>Participanti!$F$4</f>
        <v>Debutanti</v>
      </c>
      <c r="G143" s="79" t="str">
        <f>Participanti!$G$4</f>
        <v>D2</v>
      </c>
      <c r="H143" s="79">
        <f>Participanti!$H$4</f>
        <v>0</v>
      </c>
      <c r="I143" s="79" t="s">
        <v>88</v>
      </c>
      <c r="J143" s="58">
        <v>8.7476851851853166E-4</v>
      </c>
      <c r="K143" s="58">
        <v>8.6863425925909343E-4</v>
      </c>
      <c r="L143" s="58">
        <v>8.563657407407721E-4</v>
      </c>
      <c r="M143" s="58">
        <f t="shared" si="8"/>
        <v>8.563657407407721E-4</v>
      </c>
    </row>
    <row r="144" spans="1:13" outlineLevel="1">
      <c r="B144" s="147"/>
      <c r="C144" s="148"/>
      <c r="F144" s="203" t="s">
        <v>205</v>
      </c>
      <c r="G144" s="203"/>
      <c r="H144" s="203"/>
      <c r="L144" s="48">
        <f>SUBTOTAL(3,L145:L149)</f>
        <v>5</v>
      </c>
    </row>
    <row r="145" spans="1:13" outlineLevel="2">
      <c r="A145" s="148">
        <f>Participanti!$A$30</f>
        <v>29</v>
      </c>
      <c r="B145" s="147" t="str">
        <f>Participanti!$B$7</f>
        <v>76</v>
      </c>
      <c r="C145" s="148" t="str">
        <f>Participanti!$C$7</f>
        <v>ALEXANDRESCU DORIN</v>
      </c>
      <c r="D145" s="148" t="str">
        <f>Participanti!$D$7</f>
        <v>OLD RALY TEAM</v>
      </c>
      <c r="E145" s="148" t="s">
        <v>137</v>
      </c>
      <c r="F145" s="148" t="s">
        <v>194</v>
      </c>
      <c r="G145" s="148" t="s">
        <v>197</v>
      </c>
      <c r="H145" s="148">
        <f>Participanti!$H$7</f>
        <v>0</v>
      </c>
      <c r="I145" s="148" t="s">
        <v>88</v>
      </c>
      <c r="J145" s="204">
        <v>8.4120370370377451E-4</v>
      </c>
      <c r="K145" s="204">
        <v>8.3518518518510554E-4</v>
      </c>
      <c r="L145" s="204">
        <v>8.1516203703713153E-4</v>
      </c>
      <c r="M145" s="204">
        <f>MIN(K145:L145)</f>
        <v>8.1516203703713153E-4</v>
      </c>
    </row>
    <row r="146" spans="1:13" outlineLevel="2">
      <c r="A146" s="148">
        <f>Participanti!$A$43</f>
        <v>42</v>
      </c>
      <c r="B146" s="147" t="str">
        <f>Participanti!$B$6</f>
        <v>48B</v>
      </c>
      <c r="C146" s="148" t="str">
        <f>Participanti!$C$6</f>
        <v>MANU RADU</v>
      </c>
      <c r="D146" s="148" t="str">
        <f>Participanti!$D$6</f>
        <v>OLD RALY TEAM</v>
      </c>
      <c r="E146" s="148" t="s">
        <v>137</v>
      </c>
      <c r="F146" s="148" t="s">
        <v>194</v>
      </c>
      <c r="G146" s="148" t="s">
        <v>197</v>
      </c>
      <c r="H146" s="148">
        <f>Participanti!$H$6</f>
        <v>0</v>
      </c>
      <c r="I146" s="148" t="s">
        <v>88</v>
      </c>
      <c r="J146" s="204">
        <v>9.6423611111107199E-4</v>
      </c>
      <c r="K146" s="204">
        <v>2.2259259259258535E-3</v>
      </c>
      <c r="L146" s="204">
        <v>9.1388888888888076E-4</v>
      </c>
      <c r="M146" s="204">
        <f>MIN(K146:L146)</f>
        <v>9.1388888888888076E-4</v>
      </c>
    </row>
    <row r="147" spans="1:13" outlineLevel="2">
      <c r="A147" s="148">
        <f>Participanti!$A$40</f>
        <v>39</v>
      </c>
      <c r="B147" s="147" t="str">
        <f>Participanti!$B$8</f>
        <v>24</v>
      </c>
      <c r="C147" s="148" t="str">
        <f>Participanti!$C$8</f>
        <v>BERCIOIU MIHAIL</v>
      </c>
      <c r="D147" s="148" t="str">
        <f>Participanti!$D$8</f>
        <v>OLD RALY TEAM</v>
      </c>
      <c r="E147" s="148" t="s">
        <v>137</v>
      </c>
      <c r="F147" s="148" t="s">
        <v>194</v>
      </c>
      <c r="G147" s="148" t="s">
        <v>197</v>
      </c>
      <c r="H147" s="148">
        <f>Participanti!$H$8</f>
        <v>0</v>
      </c>
      <c r="I147" s="148" t="s">
        <v>88</v>
      </c>
      <c r="J147" s="204">
        <v>8.9826388888891717E-4</v>
      </c>
      <c r="K147" s="204">
        <v>1.0211805555556863E-3</v>
      </c>
      <c r="L147" s="204">
        <v>9.0532407407395432E-4</v>
      </c>
      <c r="M147" s="204">
        <f>MIN(K147:L147)</f>
        <v>9.0532407407395432E-4</v>
      </c>
    </row>
    <row r="148" spans="1:13" outlineLevel="2">
      <c r="A148" s="148">
        <f>Participanti!$A$42</f>
        <v>41</v>
      </c>
      <c r="B148" s="147" t="str">
        <f>Participanti!$B$9</f>
        <v>24B</v>
      </c>
      <c r="C148" s="148" t="str">
        <f>Participanti!$C$9</f>
        <v>BERCIOIU MIHAIL</v>
      </c>
      <c r="D148" s="148" t="str">
        <f>Participanti!$D$9</f>
        <v>OLD RALY TEAM</v>
      </c>
      <c r="E148" s="148" t="s">
        <v>137</v>
      </c>
      <c r="F148" s="148" t="s">
        <v>194</v>
      </c>
      <c r="G148" s="148" t="s">
        <v>196</v>
      </c>
      <c r="H148" s="148">
        <f>Participanti!$H$9</f>
        <v>0</v>
      </c>
      <c r="I148" s="148" t="s">
        <v>88</v>
      </c>
      <c r="J148" s="204">
        <v>9.5011574074066463E-4</v>
      </c>
      <c r="K148" s="204">
        <v>1.0644675925925073E-3</v>
      </c>
      <c r="L148" s="204">
        <v>9.1273148148141026E-4</v>
      </c>
      <c r="M148" s="204">
        <f>MIN(K148:L148)</f>
        <v>9.1273148148141026E-4</v>
      </c>
    </row>
    <row r="149" spans="1:13" outlineLevel="2">
      <c r="A149" s="148">
        <f>Participanti!$A$46</f>
        <v>45</v>
      </c>
      <c r="B149" s="147" t="str">
        <f>Participanti!$B$16</f>
        <v>78</v>
      </c>
      <c r="C149" s="148" t="str">
        <f>Participanti!$C$16</f>
        <v>BAIASU HORATIU FLORIN</v>
      </c>
      <c r="D149" s="148" t="str">
        <f>Participanti!$D$16</f>
        <v>OCHIOASA</v>
      </c>
      <c r="E149" s="148" t="s">
        <v>137</v>
      </c>
      <c r="F149" s="148" t="s">
        <v>194</v>
      </c>
      <c r="G149" s="148" t="s">
        <v>196</v>
      </c>
      <c r="H149" s="148">
        <f>Participanti!$H$16</f>
        <v>0</v>
      </c>
      <c r="I149" s="148" t="s">
        <v>88</v>
      </c>
      <c r="J149" s="204">
        <v>1.207060185185127E-3</v>
      </c>
      <c r="K149" s="204">
        <v>1.2950231481481111E-3</v>
      </c>
      <c r="L149" s="204">
        <v>1.1784722222221156E-3</v>
      </c>
      <c r="M149" s="204">
        <f>MIN(K149:L149)</f>
        <v>1.1784722222221156E-3</v>
      </c>
    </row>
    <row r="150" spans="1:13" outlineLevel="1">
      <c r="B150" s="102"/>
      <c r="F150" s="203" t="s">
        <v>202</v>
      </c>
      <c r="G150" s="203"/>
      <c r="H150" s="203"/>
      <c r="L150" s="48">
        <f>SUBTOTAL(3,L151:L154)</f>
        <v>4</v>
      </c>
    </row>
    <row r="151" spans="1:13" outlineLevel="2">
      <c r="A151" s="79">
        <f>Participanti!$A$19</f>
        <v>18</v>
      </c>
      <c r="B151" s="102" t="str">
        <f>Participanti!$B$23</f>
        <v>46</v>
      </c>
      <c r="C151" s="79" t="str">
        <f>Participanti!$C$23</f>
        <v>CHESARU IONEL</v>
      </c>
      <c r="D151" s="79">
        <f>Participanti!$D$23</f>
        <v>0</v>
      </c>
      <c r="E151" s="79" t="str">
        <f>Participanti!$E$23</f>
        <v>A</v>
      </c>
      <c r="F151" s="79" t="str">
        <f>Participanti!$F$23</f>
        <v>Avansati</v>
      </c>
      <c r="G151" s="79" t="str">
        <f>Participanti!$G$23</f>
        <v>A1</v>
      </c>
      <c r="H151" s="79">
        <f>Participanti!$H$23</f>
        <v>0</v>
      </c>
      <c r="I151" s="79" t="s">
        <v>88</v>
      </c>
      <c r="J151" s="58">
        <v>7.2442129629635144E-4</v>
      </c>
      <c r="K151" s="58">
        <v>7.4421296296300898E-4</v>
      </c>
      <c r="L151" s="58">
        <v>7.3541666666665506E-4</v>
      </c>
      <c r="M151" s="58">
        <f t="shared" ref="M151:M154" si="9">MIN(K151:L151)</f>
        <v>7.3541666666665506E-4</v>
      </c>
    </row>
    <row r="152" spans="1:13" outlineLevel="2">
      <c r="A152" s="79">
        <f>Participanti!$A$13</f>
        <v>12</v>
      </c>
      <c r="B152" s="102" t="str">
        <f>Participanti!$B$24</f>
        <v>59</v>
      </c>
      <c r="C152" s="79" t="str">
        <f>Participanti!$C$24</f>
        <v>POPA RAZVAN</v>
      </c>
      <c r="D152" s="79">
        <f>Participanti!$D$24</f>
        <v>0</v>
      </c>
      <c r="E152" s="79" t="str">
        <f>Participanti!$E$24</f>
        <v>A</v>
      </c>
      <c r="F152" s="79" t="str">
        <f>Participanti!$F$24</f>
        <v>Avansati</v>
      </c>
      <c r="G152" s="79" t="str">
        <f>Participanti!$G$24</f>
        <v>A1</v>
      </c>
      <c r="H152" s="79">
        <f>Participanti!$H$24</f>
        <v>0</v>
      </c>
      <c r="I152" s="79" t="s">
        <v>88</v>
      </c>
      <c r="J152" s="58">
        <v>7.0787037037045586E-4</v>
      </c>
      <c r="K152" s="58">
        <v>7.2476851851854818E-4</v>
      </c>
      <c r="L152" s="58">
        <v>7.1030092592594407E-4</v>
      </c>
      <c r="M152" s="58">
        <f t="shared" si="9"/>
        <v>7.1030092592594407E-4</v>
      </c>
    </row>
    <row r="153" spans="1:13" outlineLevel="2">
      <c r="A153" s="79">
        <f>Participanti!$A$35</f>
        <v>34</v>
      </c>
      <c r="B153" s="102" t="str">
        <f>Participanti!$B$28</f>
        <v>89</v>
      </c>
      <c r="C153" s="79" t="str">
        <f>Participanti!$C$28</f>
        <v>TRIFONESCU DRAGOS-VIOREL</v>
      </c>
      <c r="D153" s="79">
        <f>Participanti!$D$28</f>
        <v>0</v>
      </c>
      <c r="E153" s="79" t="str">
        <f>Participanti!$E$28</f>
        <v>A</v>
      </c>
      <c r="F153" s="79" t="str">
        <f>Participanti!$F$28</f>
        <v>Avansati</v>
      </c>
      <c r="G153" s="79" t="str">
        <f>Participanti!$G$28</f>
        <v>A2</v>
      </c>
      <c r="H153" s="79">
        <f>Participanti!$H$28</f>
        <v>89</v>
      </c>
      <c r="I153" s="79" t="s">
        <v>88</v>
      </c>
      <c r="J153" s="58">
        <v>7.8414351851852082E-4</v>
      </c>
      <c r="K153" s="58">
        <v>9.3078703703710296E-4</v>
      </c>
      <c r="L153" s="58">
        <v>8.4722222222222143E-4</v>
      </c>
      <c r="M153" s="58">
        <f t="shared" si="9"/>
        <v>8.4722222222222143E-4</v>
      </c>
    </row>
    <row r="154" spans="1:13" outlineLevel="2">
      <c r="A154" s="79">
        <f>Participanti!$A$29</f>
        <v>28</v>
      </c>
      <c r="B154" s="102" t="str">
        <f>Participanti!$B$27</f>
        <v>916</v>
      </c>
      <c r="C154" s="79" t="str">
        <f>Participanti!$C$27</f>
        <v>NEMTANU NECULAE VALENTIN</v>
      </c>
      <c r="D154" s="79">
        <f>Participanti!$D$27</f>
        <v>0</v>
      </c>
      <c r="E154" s="79" t="str">
        <f>Participanti!$E$27</f>
        <v>A</v>
      </c>
      <c r="F154" s="79" t="str">
        <f>Participanti!$F$27</f>
        <v>Avansati</v>
      </c>
      <c r="G154" s="79" t="str">
        <f>Participanti!$G$27</f>
        <v>A2</v>
      </c>
      <c r="H154" s="79">
        <f>Participanti!$H$27</f>
        <v>0</v>
      </c>
      <c r="I154" s="79" t="s">
        <v>88</v>
      </c>
      <c r="J154" s="58">
        <v>9.0277777777780788E-4</v>
      </c>
      <c r="K154" s="58">
        <v>8.398148148147655E-4</v>
      </c>
      <c r="L154" s="58">
        <v>8.1192129629625853E-4</v>
      </c>
      <c r="M154" s="58">
        <f t="shared" si="9"/>
        <v>8.1192129629625853E-4</v>
      </c>
    </row>
    <row r="155" spans="1:13" outlineLevel="1">
      <c r="B155" s="147"/>
      <c r="C155" s="148"/>
      <c r="F155" s="203" t="s">
        <v>201</v>
      </c>
      <c r="G155" s="203"/>
      <c r="H155" s="203"/>
      <c r="L155" s="48">
        <f>SUBTOTAL(3,L156:L158)</f>
        <v>3</v>
      </c>
    </row>
    <row r="156" spans="1:13" outlineLevel="2">
      <c r="A156" s="148">
        <f>Participanti!$A$26</f>
        <v>25</v>
      </c>
      <c r="B156" s="147" t="str">
        <f>Participanti!$B$20</f>
        <v>7</v>
      </c>
      <c r="C156" s="148" t="str">
        <f>Participanti!$C$20</f>
        <v>ANTON BIANCA</v>
      </c>
      <c r="D156" s="148" t="str">
        <f>Participanti!$D$20</f>
        <v>WILLI MSPORT</v>
      </c>
      <c r="E156" s="148" t="str">
        <f>Participanti!$E$20</f>
        <v>J</v>
      </c>
      <c r="F156" s="148" t="str">
        <f>Participanti!$F$20</f>
        <v>Juniori</v>
      </c>
      <c r="G156" s="148" t="str">
        <f>Participanti!$G$20</f>
        <v>JUNIORI</v>
      </c>
      <c r="H156" s="148">
        <f>Participanti!$H$20</f>
        <v>7</v>
      </c>
      <c r="I156" s="148" t="s">
        <v>88</v>
      </c>
      <c r="J156" s="204">
        <v>7.7581018518524392E-4</v>
      </c>
      <c r="K156" s="204">
        <v>7.7384259259249966E-4</v>
      </c>
      <c r="L156" s="204">
        <v>7.66550925925924E-4</v>
      </c>
      <c r="M156" s="204">
        <f>MIN(K156:L156)</f>
        <v>7.66550925925924E-4</v>
      </c>
    </row>
    <row r="157" spans="1:13" outlineLevel="2">
      <c r="A157" s="79">
        <f>Participanti!$A$4</f>
        <v>3</v>
      </c>
      <c r="B157" s="102" t="str">
        <f>Participanti!$B$18</f>
        <v>77</v>
      </c>
      <c r="C157" s="79" t="str">
        <f>Participanti!$C$18</f>
        <v>NICOLE SERGIU</v>
      </c>
      <c r="D157" s="79" t="str">
        <f>Participanti!$D$18</f>
        <v>WILLI MSPORT</v>
      </c>
      <c r="E157" s="79" t="str">
        <f>Participanti!$E$18</f>
        <v>D</v>
      </c>
      <c r="F157" s="79" t="str">
        <f>Participanti!$F$18</f>
        <v>Debutanti</v>
      </c>
      <c r="G157" s="79" t="str">
        <f>Participanti!$G$18</f>
        <v>D1</v>
      </c>
      <c r="H157" s="79">
        <f>Participanti!$H$18</f>
        <v>0</v>
      </c>
      <c r="I157" s="79" t="s">
        <v>88</v>
      </c>
      <c r="J157" s="58">
        <v>6.6006944444452209E-4</v>
      </c>
      <c r="K157" s="58">
        <v>7.8310185185183844E-4</v>
      </c>
      <c r="L157" s="58">
        <v>6.7939814814810262E-4</v>
      </c>
      <c r="M157" s="58">
        <f t="shared" ref="M157:M158" si="10">MIN(K157:L157)</f>
        <v>6.7939814814810262E-4</v>
      </c>
    </row>
    <row r="158" spans="1:13" outlineLevel="2">
      <c r="A158" s="79">
        <f>Participanti!$A$24</f>
        <v>23</v>
      </c>
      <c r="B158" s="102" t="str">
        <f>Participanti!$B$19</f>
        <v>14</v>
      </c>
      <c r="C158" s="79" t="str">
        <f>Participanti!$C$19</f>
        <v>TUDORA DAMIAN</v>
      </c>
      <c r="D158" s="79" t="str">
        <f>Participanti!$D$19</f>
        <v>WILLI MSPORT</v>
      </c>
      <c r="E158" s="79" t="str">
        <f>Participanti!$E$19</f>
        <v>D</v>
      </c>
      <c r="F158" s="79" t="str">
        <f>Participanti!$F$19</f>
        <v>Debutanti</v>
      </c>
      <c r="G158" s="79" t="str">
        <f>Participanti!$G$19</f>
        <v>D1</v>
      </c>
      <c r="H158" s="79">
        <f>Participanti!$H$19</f>
        <v>0</v>
      </c>
      <c r="I158" s="79" t="s">
        <v>88</v>
      </c>
      <c r="J158" s="58">
        <v>8.3900462962973265E-4</v>
      </c>
      <c r="K158" s="58">
        <v>7.7384259259249966E-4</v>
      </c>
      <c r="L158" s="58">
        <v>7.5451388888891913E-4</v>
      </c>
      <c r="M158" s="58">
        <f t="shared" si="10"/>
        <v>7.5451388888891913E-4</v>
      </c>
    </row>
  </sheetData>
  <sortState ref="A66:M113">
    <sortCondition ref="G65"/>
    <sortCondition descending="1" ref="I65"/>
    <sortCondition ref="M65"/>
  </sortState>
  <mergeCells count="40">
    <mergeCell ref="F150:H150"/>
    <mergeCell ref="F132:H132"/>
    <mergeCell ref="F155:H155"/>
    <mergeCell ref="F144:H144"/>
    <mergeCell ref="F138:H138"/>
    <mergeCell ref="D126:J126"/>
    <mergeCell ref="A128:A129"/>
    <mergeCell ref="B128:B129"/>
    <mergeCell ref="C128:C129"/>
    <mergeCell ref="D128:D129"/>
    <mergeCell ref="E128:E129"/>
    <mergeCell ref="F128:F129"/>
    <mergeCell ref="G128:G129"/>
    <mergeCell ref="H128:H129"/>
    <mergeCell ref="I128:I129"/>
    <mergeCell ref="J128:M128"/>
    <mergeCell ref="D60:J60"/>
    <mergeCell ref="F63:F64"/>
    <mergeCell ref="G63:G64"/>
    <mergeCell ref="H63:H64"/>
    <mergeCell ref="I63:I64"/>
    <mergeCell ref="J63:M63"/>
    <mergeCell ref="A63:A64"/>
    <mergeCell ref="B63:B64"/>
    <mergeCell ref="C63:C64"/>
    <mergeCell ref="D63:D64"/>
    <mergeCell ref="E63:E64"/>
    <mergeCell ref="A1:B1"/>
    <mergeCell ref="A2:B2"/>
    <mergeCell ref="A7:A8"/>
    <mergeCell ref="B7:B8"/>
    <mergeCell ref="I7:I8"/>
    <mergeCell ref="F7:F8"/>
    <mergeCell ref="A5:M5"/>
    <mergeCell ref="E7:E8"/>
    <mergeCell ref="G7:G8"/>
    <mergeCell ref="J7:M7"/>
    <mergeCell ref="C7:C8"/>
    <mergeCell ref="H7:H8"/>
    <mergeCell ref="D7:D8"/>
  </mergeCells>
  <phoneticPr fontId="1" type="noConversion"/>
  <pageMargins left="0.95" right="0.74803149606299213" top="0.34" bottom="0.22" header="0.16" footer="0.14000000000000001"/>
  <pageSetup paperSize="9" scale="27" orientation="landscape" horizontalDpi="4294967294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"/>
  <dimension ref="A1:K61"/>
  <sheetViews>
    <sheetView workbookViewId="0">
      <selection activeCell="I43" sqref="I43"/>
    </sheetView>
  </sheetViews>
  <sheetFormatPr defaultColWidth="14.28515625" defaultRowHeight="12.75"/>
  <cols>
    <col min="1" max="1" width="11" bestFit="1" customWidth="1"/>
    <col min="2" max="3" width="10.140625" bestFit="1" customWidth="1"/>
    <col min="4" max="4" width="11.42578125" bestFit="1" customWidth="1"/>
    <col min="5" max="5" width="22" bestFit="1" customWidth="1"/>
    <col min="6" max="6" width="11" bestFit="1" customWidth="1"/>
    <col min="7" max="8" width="12.7109375" bestFit="1" customWidth="1"/>
    <col min="9" max="9" width="10.7109375" bestFit="1" customWidth="1"/>
    <col min="10" max="10" width="13.5703125" bestFit="1" customWidth="1"/>
    <col min="11" max="11" width="10.7109375" bestFit="1" customWidth="1"/>
  </cols>
  <sheetData>
    <row r="1" spans="1:2" ht="13.5" thickBot="1">
      <c r="A1" s="40" t="s">
        <v>49</v>
      </c>
      <c r="B1" s="41" t="s">
        <v>89</v>
      </c>
    </row>
    <row r="2" spans="1:2">
      <c r="A2" s="38" t="s">
        <v>52</v>
      </c>
      <c r="B2" s="39" t="s">
        <v>90</v>
      </c>
    </row>
    <row r="3" spans="1:2">
      <c r="A3" s="34" t="s">
        <v>51</v>
      </c>
      <c r="B3" s="35" t="s">
        <v>91</v>
      </c>
    </row>
    <row r="4" spans="1:2" ht="13.5" thickBot="1">
      <c r="A4" s="36" t="s">
        <v>50</v>
      </c>
      <c r="B4" s="37" t="s">
        <v>92</v>
      </c>
    </row>
    <row r="7" spans="1:2" ht="13.5" thickBot="1"/>
    <row r="8" spans="1:2">
      <c r="A8" s="188" t="s">
        <v>49</v>
      </c>
      <c r="B8" s="190" t="s">
        <v>53</v>
      </c>
    </row>
    <row r="9" spans="1:2" ht="13.5" thickBot="1">
      <c r="A9" s="189"/>
      <c r="B9" s="191"/>
    </row>
    <row r="10" spans="1:2">
      <c r="A10" s="28" t="s">
        <v>52</v>
      </c>
      <c r="B10" s="29" t="s">
        <v>12</v>
      </c>
    </row>
    <row r="11" spans="1:2">
      <c r="A11" s="30" t="s">
        <v>52</v>
      </c>
      <c r="B11" s="31" t="s">
        <v>86</v>
      </c>
    </row>
    <row r="12" spans="1:2">
      <c r="A12" s="30" t="s">
        <v>51</v>
      </c>
      <c r="B12" s="31" t="s">
        <v>11</v>
      </c>
    </row>
    <row r="13" spans="1:2">
      <c r="A13" s="30" t="s">
        <v>51</v>
      </c>
      <c r="B13" s="31" t="s">
        <v>10</v>
      </c>
    </row>
    <row r="14" spans="1:2" ht="13.5" thickBot="1">
      <c r="A14" s="32" t="s">
        <v>50</v>
      </c>
      <c r="B14" s="33" t="s">
        <v>9</v>
      </c>
    </row>
    <row r="15" spans="1:2" ht="13.5" thickBot="1"/>
    <row r="16" spans="1:2" ht="13.5" thickBot="1">
      <c r="A16" s="42" t="s">
        <v>87</v>
      </c>
    </row>
    <row r="17" spans="1:11">
      <c r="A17" s="44" t="s">
        <v>88</v>
      </c>
    </row>
    <row r="18" spans="1:11" ht="13.5" thickBot="1">
      <c r="A18" s="43" t="s">
        <v>48</v>
      </c>
    </row>
    <row r="19" spans="1:11" ht="13.5" thickBot="1"/>
    <row r="20" spans="1:11" ht="13.5" thickBot="1">
      <c r="A20" s="42" t="s">
        <v>103</v>
      </c>
    </row>
    <row r="21" spans="1:11">
      <c r="A21" s="46" t="s">
        <v>104</v>
      </c>
    </row>
    <row r="22" spans="1:11" ht="13.5" thickBot="1">
      <c r="A22" s="47" t="s">
        <v>105</v>
      </c>
    </row>
    <row r="23" spans="1:11">
      <c r="A23" s="45"/>
    </row>
    <row r="24" spans="1:11">
      <c r="A24" s="45"/>
    </row>
    <row r="25" spans="1:11">
      <c r="G25" s="6"/>
      <c r="H25" s="2"/>
      <c r="I25" s="6"/>
      <c r="J25" s="4"/>
      <c r="K25" s="6"/>
    </row>
    <row r="26" spans="1:11" ht="23.25">
      <c r="A26" s="196" t="s">
        <v>44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</row>
    <row r="27" spans="1:11" ht="13.5" thickBot="1">
      <c r="A27" s="1"/>
      <c r="D27" s="1"/>
      <c r="E27" s="1"/>
      <c r="F27" s="1"/>
      <c r="G27" s="5"/>
      <c r="H27" s="7"/>
      <c r="I27" s="5"/>
      <c r="J27" s="3"/>
      <c r="K27" s="6"/>
    </row>
    <row r="28" spans="1:11" s="8" customFormat="1">
      <c r="A28" s="197" t="s">
        <v>0</v>
      </c>
      <c r="B28" s="199" t="s">
        <v>49</v>
      </c>
      <c r="C28" s="199" t="s">
        <v>53</v>
      </c>
      <c r="D28" s="192" t="s">
        <v>1</v>
      </c>
      <c r="E28" s="192" t="s">
        <v>2</v>
      </c>
      <c r="F28" s="13" t="s">
        <v>87</v>
      </c>
      <c r="G28" s="192" t="s">
        <v>42</v>
      </c>
      <c r="H28" s="192"/>
      <c r="I28" s="201" t="s">
        <v>4</v>
      </c>
      <c r="J28" s="192" t="s">
        <v>3</v>
      </c>
      <c r="K28" s="194" t="s">
        <v>43</v>
      </c>
    </row>
    <row r="29" spans="1:11" s="8" customFormat="1" ht="13.5" thickBot="1">
      <c r="A29" s="198"/>
      <c r="B29" s="200"/>
      <c r="C29" s="200"/>
      <c r="D29" s="193"/>
      <c r="E29" s="193"/>
      <c r="F29" s="26"/>
      <c r="G29" s="27" t="s">
        <v>54</v>
      </c>
      <c r="H29" s="27" t="s">
        <v>54</v>
      </c>
      <c r="I29" s="202"/>
      <c r="J29" s="193"/>
      <c r="K29" s="195"/>
    </row>
    <row r="30" spans="1:11">
      <c r="A30" s="21" t="s">
        <v>56</v>
      </c>
      <c r="B30" s="22" t="s">
        <v>51</v>
      </c>
      <c r="C30" s="22" t="s">
        <v>11</v>
      </c>
      <c r="D30" s="23">
        <v>46</v>
      </c>
      <c r="E30" s="23" t="s">
        <v>24</v>
      </c>
      <c r="F30" s="23" t="s">
        <v>88</v>
      </c>
      <c r="G30" s="24">
        <v>0.61736111111111114</v>
      </c>
      <c r="H30" s="24">
        <v>0.61828101851851847</v>
      </c>
      <c r="I30" s="24">
        <v>0</v>
      </c>
      <c r="J30" s="24">
        <f t="shared" ref="J30:J60" si="0">H30-G30</f>
        <v>9.1990740740732768E-4</v>
      </c>
      <c r="K30" s="25">
        <f t="shared" ref="K30:K60" si="1">J30+I30</f>
        <v>9.1990740740732768E-4</v>
      </c>
    </row>
    <row r="31" spans="1:11">
      <c r="A31" s="14" t="s">
        <v>57</v>
      </c>
      <c r="B31" s="9" t="s">
        <v>52</v>
      </c>
      <c r="C31" s="9" t="s">
        <v>12</v>
      </c>
      <c r="D31" s="10" t="s">
        <v>41</v>
      </c>
      <c r="E31" s="10" t="s">
        <v>30</v>
      </c>
      <c r="F31" s="10" t="s">
        <v>88</v>
      </c>
      <c r="G31" s="11">
        <v>0.63263888888888886</v>
      </c>
      <c r="H31" s="11">
        <v>0.63360370370370367</v>
      </c>
      <c r="I31" s="11">
        <v>0</v>
      </c>
      <c r="J31" s="11">
        <f t="shared" si="0"/>
        <v>9.6481481481480724E-4</v>
      </c>
      <c r="K31" s="15">
        <f t="shared" si="1"/>
        <v>9.6481481481480724E-4</v>
      </c>
    </row>
    <row r="32" spans="1:11">
      <c r="A32" s="14" t="s">
        <v>58</v>
      </c>
      <c r="B32" s="12" t="s">
        <v>50</v>
      </c>
      <c r="C32" s="12" t="s">
        <v>9</v>
      </c>
      <c r="D32" s="10">
        <v>11</v>
      </c>
      <c r="E32" s="10" t="s">
        <v>7</v>
      </c>
      <c r="F32" s="10" t="s">
        <v>88</v>
      </c>
      <c r="G32" s="11">
        <v>0.60555555555555551</v>
      </c>
      <c r="H32" s="11">
        <v>0.60647754629629624</v>
      </c>
      <c r="I32" s="11">
        <v>1.1574074074074073E-4</v>
      </c>
      <c r="J32" s="11">
        <f t="shared" si="0"/>
        <v>9.2199074074073017E-4</v>
      </c>
      <c r="K32" s="15">
        <f t="shared" si="1"/>
        <v>1.0377314814814709E-3</v>
      </c>
    </row>
    <row r="33" spans="1:11">
      <c r="A33" s="14" t="s">
        <v>59</v>
      </c>
      <c r="B33" s="12" t="s">
        <v>50</v>
      </c>
      <c r="C33" s="12" t="s">
        <v>9</v>
      </c>
      <c r="D33" s="10">
        <v>10</v>
      </c>
      <c r="E33" s="10" t="s">
        <v>5</v>
      </c>
      <c r="F33" s="10" t="s">
        <v>88</v>
      </c>
      <c r="G33" s="11">
        <v>0.60277777777777775</v>
      </c>
      <c r="H33" s="11">
        <v>0.60382800925925928</v>
      </c>
      <c r="I33" s="11">
        <v>1.7361111111111112E-4</v>
      </c>
      <c r="J33" s="11">
        <f t="shared" si="0"/>
        <v>1.0502314814815339E-3</v>
      </c>
      <c r="K33" s="15">
        <f t="shared" si="1"/>
        <v>1.223842592592645E-3</v>
      </c>
    </row>
    <row r="34" spans="1:11">
      <c r="A34" s="14" t="s">
        <v>60</v>
      </c>
      <c r="B34" s="9" t="s">
        <v>52</v>
      </c>
      <c r="C34" s="9" t="s">
        <v>12</v>
      </c>
      <c r="D34" s="10">
        <v>5</v>
      </c>
      <c r="E34" s="10" t="s">
        <v>37</v>
      </c>
      <c r="F34" s="10" t="s">
        <v>88</v>
      </c>
      <c r="G34" s="11">
        <v>0.64027777777777783</v>
      </c>
      <c r="H34" s="11">
        <v>0.64122361111111115</v>
      </c>
      <c r="I34" s="11">
        <v>1.1574074074074073E-4</v>
      </c>
      <c r="J34" s="11">
        <f t="shared" si="0"/>
        <v>9.4583333333331243E-4</v>
      </c>
      <c r="K34" s="15">
        <f t="shared" si="1"/>
        <v>1.0615740740740531E-3</v>
      </c>
    </row>
    <row r="35" spans="1:11">
      <c r="A35" s="14" t="s">
        <v>61</v>
      </c>
      <c r="B35" s="9" t="s">
        <v>51</v>
      </c>
      <c r="C35" s="9" t="s">
        <v>10</v>
      </c>
      <c r="D35" s="10">
        <v>31</v>
      </c>
      <c r="E35" s="10" t="s">
        <v>39</v>
      </c>
      <c r="F35" s="10" t="s">
        <v>88</v>
      </c>
      <c r="G35" s="11">
        <v>0.62847222222222221</v>
      </c>
      <c r="H35" s="11">
        <v>0.62954629629629633</v>
      </c>
      <c r="I35" s="11">
        <v>0</v>
      </c>
      <c r="J35" s="11">
        <f t="shared" si="0"/>
        <v>1.0740740740741161E-3</v>
      </c>
      <c r="K35" s="15">
        <f t="shared" si="1"/>
        <v>1.0740740740741161E-3</v>
      </c>
    </row>
    <row r="36" spans="1:11">
      <c r="A36" s="14" t="s">
        <v>62</v>
      </c>
      <c r="B36" s="9" t="s">
        <v>52</v>
      </c>
      <c r="C36" s="9" t="s">
        <v>12</v>
      </c>
      <c r="D36" s="10">
        <v>15</v>
      </c>
      <c r="E36" s="10" t="s">
        <v>35</v>
      </c>
      <c r="F36" s="10" t="s">
        <v>88</v>
      </c>
      <c r="G36" s="11">
        <v>0.63888888888888895</v>
      </c>
      <c r="H36" s="11">
        <v>0.63985740740740737</v>
      </c>
      <c r="I36" s="11">
        <v>1.1574074074074073E-4</v>
      </c>
      <c r="J36" s="11">
        <f t="shared" si="0"/>
        <v>9.6851851851842419E-4</v>
      </c>
      <c r="K36" s="15">
        <f t="shared" si="1"/>
        <v>1.0842592592591649E-3</v>
      </c>
    </row>
    <row r="37" spans="1:11">
      <c r="A37" s="14" t="s">
        <v>63</v>
      </c>
      <c r="B37" s="9" t="s">
        <v>52</v>
      </c>
      <c r="C37" s="9" t="s">
        <v>12</v>
      </c>
      <c r="D37" s="10">
        <v>1</v>
      </c>
      <c r="E37" s="10" t="s">
        <v>32</v>
      </c>
      <c r="F37" s="10" t="s">
        <v>88</v>
      </c>
      <c r="G37" s="11">
        <v>0.63541666666666663</v>
      </c>
      <c r="H37" s="11">
        <v>0.63640046296296293</v>
      </c>
      <c r="I37" s="11">
        <v>1.1574074074074073E-4</v>
      </c>
      <c r="J37" s="11">
        <f t="shared" si="0"/>
        <v>9.8379629629630205E-4</v>
      </c>
      <c r="K37" s="15">
        <f t="shared" si="1"/>
        <v>1.0995370370370427E-3</v>
      </c>
    </row>
    <row r="38" spans="1:11">
      <c r="A38" s="14" t="s">
        <v>64</v>
      </c>
      <c r="B38" s="9" t="s">
        <v>51</v>
      </c>
      <c r="C38" s="9" t="s">
        <v>10</v>
      </c>
      <c r="D38" s="10">
        <v>2</v>
      </c>
      <c r="E38" s="10" t="s">
        <v>16</v>
      </c>
      <c r="F38" s="10" t="s">
        <v>88</v>
      </c>
      <c r="G38" s="11">
        <v>0.62986111111111109</v>
      </c>
      <c r="H38" s="11">
        <v>0.63074398148148147</v>
      </c>
      <c r="I38" s="11">
        <v>2.3148148148148146E-4</v>
      </c>
      <c r="J38" s="11">
        <f t="shared" si="0"/>
        <v>8.8287037037038107E-4</v>
      </c>
      <c r="K38" s="15">
        <f t="shared" si="1"/>
        <v>1.1143518518518625E-3</v>
      </c>
    </row>
    <row r="39" spans="1:11">
      <c r="A39" s="14" t="s">
        <v>45</v>
      </c>
      <c r="B39" s="9" t="s">
        <v>51</v>
      </c>
      <c r="C39" s="9" t="s">
        <v>10</v>
      </c>
      <c r="D39" s="10">
        <v>48</v>
      </c>
      <c r="E39" s="10" t="s">
        <v>15</v>
      </c>
      <c r="F39" s="10" t="s">
        <v>88</v>
      </c>
      <c r="G39" s="11">
        <v>0.62708333333333333</v>
      </c>
      <c r="H39" s="11">
        <v>0.62821516203703698</v>
      </c>
      <c r="I39" s="11">
        <v>0</v>
      </c>
      <c r="J39" s="11">
        <f t="shared" si="0"/>
        <v>1.1318287037036523E-3</v>
      </c>
      <c r="K39" s="15">
        <f t="shared" si="1"/>
        <v>1.1318287037036523E-3</v>
      </c>
    </row>
    <row r="40" spans="1:11">
      <c r="A40" s="14" t="s">
        <v>65</v>
      </c>
      <c r="B40" s="9" t="s">
        <v>51</v>
      </c>
      <c r="C40" s="9" t="s">
        <v>11</v>
      </c>
      <c r="D40" s="10">
        <v>23</v>
      </c>
      <c r="E40" s="10" t="s">
        <v>18</v>
      </c>
      <c r="F40" s="10" t="s">
        <v>88</v>
      </c>
      <c r="G40" s="11">
        <v>0.60902777777777783</v>
      </c>
      <c r="H40" s="11">
        <v>0.61005289351851855</v>
      </c>
      <c r="I40" s="11">
        <v>1.1574074074074073E-4</v>
      </c>
      <c r="J40" s="11">
        <f t="shared" si="0"/>
        <v>1.0251157407407119E-3</v>
      </c>
      <c r="K40" s="15">
        <f t="shared" si="1"/>
        <v>1.1408564814814526E-3</v>
      </c>
    </row>
    <row r="41" spans="1:11">
      <c r="A41" s="14" t="s">
        <v>66</v>
      </c>
      <c r="B41" s="9" t="s">
        <v>51</v>
      </c>
      <c r="C41" s="9" t="s">
        <v>10</v>
      </c>
      <c r="D41" s="10">
        <v>47</v>
      </c>
      <c r="E41" s="10" t="s">
        <v>13</v>
      </c>
      <c r="F41" s="10" t="s">
        <v>88</v>
      </c>
      <c r="G41" s="11">
        <v>0.63124999999999998</v>
      </c>
      <c r="H41" s="11">
        <v>0.63227534722222223</v>
      </c>
      <c r="I41" s="11">
        <v>1.1574074074074073E-4</v>
      </c>
      <c r="J41" s="11">
        <f t="shared" si="0"/>
        <v>1.0253472222222504E-3</v>
      </c>
      <c r="K41" s="15">
        <f t="shared" si="1"/>
        <v>1.1410879629629911E-3</v>
      </c>
    </row>
    <row r="42" spans="1:11">
      <c r="A42" s="14" t="s">
        <v>67</v>
      </c>
      <c r="B42" s="9" t="s">
        <v>51</v>
      </c>
      <c r="C42" s="9" t="s">
        <v>10</v>
      </c>
      <c r="D42" s="10">
        <v>8</v>
      </c>
      <c r="E42" s="10" t="s">
        <v>14</v>
      </c>
      <c r="F42" s="10" t="s">
        <v>88</v>
      </c>
      <c r="G42" s="11">
        <v>0.62569444444444444</v>
      </c>
      <c r="H42" s="11">
        <v>0.62683703703703697</v>
      </c>
      <c r="I42" s="11">
        <v>0</v>
      </c>
      <c r="J42" s="11">
        <f t="shared" si="0"/>
        <v>1.1425925925925284E-3</v>
      </c>
      <c r="K42" s="15">
        <f t="shared" si="1"/>
        <v>1.1425925925925284E-3</v>
      </c>
    </row>
    <row r="43" spans="1:11">
      <c r="A43" s="14" t="s">
        <v>68</v>
      </c>
      <c r="B43" s="9" t="s">
        <v>52</v>
      </c>
      <c r="C43" s="9" t="s">
        <v>12</v>
      </c>
      <c r="D43" s="10">
        <v>50</v>
      </c>
      <c r="E43" s="10" t="s">
        <v>31</v>
      </c>
      <c r="F43" s="10" t="s">
        <v>88</v>
      </c>
      <c r="G43" s="11">
        <v>0.63402777777777775</v>
      </c>
      <c r="H43" s="11">
        <v>0.63518865740740738</v>
      </c>
      <c r="I43" s="11">
        <v>0</v>
      </c>
      <c r="J43" s="11">
        <f t="shared" si="0"/>
        <v>1.1608796296296298E-3</v>
      </c>
      <c r="K43" s="15">
        <f t="shared" si="1"/>
        <v>1.1608796296296298E-3</v>
      </c>
    </row>
    <row r="44" spans="1:11">
      <c r="A44" s="14" t="s">
        <v>69</v>
      </c>
      <c r="B44" s="9" t="s">
        <v>52</v>
      </c>
      <c r="C44" s="9" t="s">
        <v>12</v>
      </c>
      <c r="D44" s="10">
        <v>30</v>
      </c>
      <c r="E44" s="10" t="s">
        <v>33</v>
      </c>
      <c r="F44" s="10" t="s">
        <v>88</v>
      </c>
      <c r="G44" s="11">
        <v>0.63680555555555551</v>
      </c>
      <c r="H44" s="11">
        <v>0.63803564814814817</v>
      </c>
      <c r="I44" s="11">
        <v>0</v>
      </c>
      <c r="J44" s="11">
        <f t="shared" si="0"/>
        <v>1.2300925925926576E-3</v>
      </c>
      <c r="K44" s="15">
        <f t="shared" si="1"/>
        <v>1.2300925925926576E-3</v>
      </c>
    </row>
    <row r="45" spans="1:11">
      <c r="A45" s="14" t="s">
        <v>70</v>
      </c>
      <c r="B45" s="9" t="s">
        <v>51</v>
      </c>
      <c r="C45" s="9" t="s">
        <v>11</v>
      </c>
      <c r="D45" s="10">
        <v>4</v>
      </c>
      <c r="E45" s="10" t="s">
        <v>19</v>
      </c>
      <c r="F45" s="10" t="s">
        <v>88</v>
      </c>
      <c r="G45" s="11">
        <v>0.61041666666666672</v>
      </c>
      <c r="H45" s="11">
        <v>0.61155891203703705</v>
      </c>
      <c r="I45" s="11">
        <v>1.1574074074074073E-4</v>
      </c>
      <c r="J45" s="11">
        <f t="shared" si="0"/>
        <v>1.1422453703703317E-3</v>
      </c>
      <c r="K45" s="15">
        <f t="shared" si="1"/>
        <v>1.2579861111110724E-3</v>
      </c>
    </row>
    <row r="46" spans="1:11">
      <c r="A46" s="14" t="s">
        <v>71</v>
      </c>
      <c r="B46" s="9" t="s">
        <v>51</v>
      </c>
      <c r="C46" s="9" t="s">
        <v>11</v>
      </c>
      <c r="D46" s="10">
        <v>41</v>
      </c>
      <c r="E46" s="10" t="s">
        <v>23</v>
      </c>
      <c r="F46" s="10" t="s">
        <v>88</v>
      </c>
      <c r="G46" s="11">
        <v>0.61597222222222225</v>
      </c>
      <c r="H46" s="11">
        <v>0.6172533564814815</v>
      </c>
      <c r="I46" s="11">
        <v>0</v>
      </c>
      <c r="J46" s="11">
        <f t="shared" si="0"/>
        <v>1.2811342592592423E-3</v>
      </c>
      <c r="K46" s="15">
        <f t="shared" si="1"/>
        <v>1.2811342592592423E-3</v>
      </c>
    </row>
    <row r="47" spans="1:11">
      <c r="A47" s="14" t="s">
        <v>72</v>
      </c>
      <c r="B47" s="12" t="s">
        <v>50</v>
      </c>
      <c r="C47" s="12" t="s">
        <v>9</v>
      </c>
      <c r="D47" s="10">
        <v>12</v>
      </c>
      <c r="E47" s="10" t="s">
        <v>6</v>
      </c>
      <c r="F47" s="10" t="s">
        <v>88</v>
      </c>
      <c r="G47" s="11">
        <v>0.60416666666666663</v>
      </c>
      <c r="H47" s="11">
        <v>0.60535127314814818</v>
      </c>
      <c r="I47" s="11">
        <v>1.1574074074074073E-4</v>
      </c>
      <c r="J47" s="11">
        <f t="shared" si="0"/>
        <v>1.1846064814815538E-3</v>
      </c>
      <c r="K47" s="15">
        <f t="shared" si="1"/>
        <v>1.3003472222222945E-3</v>
      </c>
    </row>
    <row r="48" spans="1:11">
      <c r="A48" s="14" t="s">
        <v>55</v>
      </c>
      <c r="B48" s="9" t="s">
        <v>51</v>
      </c>
      <c r="C48" s="9" t="s">
        <v>11</v>
      </c>
      <c r="D48" s="10" t="s">
        <v>47</v>
      </c>
      <c r="E48" s="10" t="s">
        <v>29</v>
      </c>
      <c r="F48" s="10" t="s">
        <v>88</v>
      </c>
      <c r="G48" s="11">
        <v>0.62430555555555556</v>
      </c>
      <c r="H48" s="11">
        <v>0.62549664351851852</v>
      </c>
      <c r="I48" s="11">
        <v>1.1574074074074073E-4</v>
      </c>
      <c r="J48" s="11">
        <f t="shared" si="0"/>
        <v>1.1910879629629667E-3</v>
      </c>
      <c r="K48" s="15">
        <f t="shared" si="1"/>
        <v>1.3068287037037074E-3</v>
      </c>
    </row>
    <row r="49" spans="1:11">
      <c r="A49" s="14" t="s">
        <v>46</v>
      </c>
      <c r="B49" s="9" t="s">
        <v>51</v>
      </c>
      <c r="C49" s="9" t="s">
        <v>11</v>
      </c>
      <c r="D49" s="10">
        <v>40</v>
      </c>
      <c r="E49" s="10" t="s">
        <v>27</v>
      </c>
      <c r="F49" s="10" t="s">
        <v>88</v>
      </c>
      <c r="G49" s="11">
        <v>0.62083333333333335</v>
      </c>
      <c r="H49" s="11">
        <v>0.62222731481481486</v>
      </c>
      <c r="I49" s="11">
        <v>0</v>
      </c>
      <c r="J49" s="11">
        <f t="shared" si="0"/>
        <v>1.3939814814815099E-3</v>
      </c>
      <c r="K49" s="15">
        <f t="shared" si="1"/>
        <v>1.3939814814815099E-3</v>
      </c>
    </row>
    <row r="50" spans="1:11">
      <c r="A50" s="14" t="s">
        <v>73</v>
      </c>
      <c r="B50" s="9" t="s">
        <v>51</v>
      </c>
      <c r="C50" s="9" t="s">
        <v>11</v>
      </c>
      <c r="D50" s="10">
        <v>956</v>
      </c>
      <c r="E50" s="10" t="s">
        <v>22</v>
      </c>
      <c r="F50" s="10" t="s">
        <v>88</v>
      </c>
      <c r="G50" s="11">
        <v>0.61458333333333337</v>
      </c>
      <c r="H50" s="11">
        <v>0.6158876157407408</v>
      </c>
      <c r="I50" s="11">
        <v>1.1574074074074073E-4</v>
      </c>
      <c r="J50" s="11">
        <f t="shared" si="0"/>
        <v>1.3042824074074311E-3</v>
      </c>
      <c r="K50" s="15">
        <f t="shared" si="1"/>
        <v>1.4200231481481718E-3</v>
      </c>
    </row>
    <row r="51" spans="1:11">
      <c r="A51" s="14" t="s">
        <v>74</v>
      </c>
      <c r="B51" s="9" t="s">
        <v>51</v>
      </c>
      <c r="C51" s="9" t="s">
        <v>11</v>
      </c>
      <c r="D51" s="10">
        <v>83</v>
      </c>
      <c r="E51" s="10" t="s">
        <v>21</v>
      </c>
      <c r="F51" s="10" t="s">
        <v>88</v>
      </c>
      <c r="G51" s="11">
        <v>0.61319444444444449</v>
      </c>
      <c r="H51" s="11">
        <v>0.61438495370370372</v>
      </c>
      <c r="I51" s="11">
        <v>2.3148148148148146E-4</v>
      </c>
      <c r="J51" s="11">
        <f t="shared" si="0"/>
        <v>1.1905092592592315E-3</v>
      </c>
      <c r="K51" s="15">
        <f t="shared" si="1"/>
        <v>1.4219907407407128E-3</v>
      </c>
    </row>
    <row r="52" spans="1:11">
      <c r="A52" s="14" t="s">
        <v>75</v>
      </c>
      <c r="B52" s="9" t="s">
        <v>51</v>
      </c>
      <c r="C52" s="9" t="s">
        <v>11</v>
      </c>
      <c r="D52" s="10">
        <v>3</v>
      </c>
      <c r="E52" s="10" t="s">
        <v>26</v>
      </c>
      <c r="F52" s="10" t="s">
        <v>88</v>
      </c>
      <c r="G52" s="11">
        <v>0.61875000000000002</v>
      </c>
      <c r="H52" s="11">
        <v>0.62014826388888888</v>
      </c>
      <c r="I52" s="11">
        <v>1.1574074074074073E-4</v>
      </c>
      <c r="J52" s="11">
        <f t="shared" si="0"/>
        <v>1.3982638888888621E-3</v>
      </c>
      <c r="K52" s="15">
        <f t="shared" si="1"/>
        <v>1.5140046296296028E-3</v>
      </c>
    </row>
    <row r="53" spans="1:11">
      <c r="A53" s="14" t="s">
        <v>76</v>
      </c>
      <c r="B53" s="12" t="s">
        <v>50</v>
      </c>
      <c r="C53" s="12" t="s">
        <v>9</v>
      </c>
      <c r="D53" s="10" t="s">
        <v>38</v>
      </c>
      <c r="E53" s="10" t="s">
        <v>8</v>
      </c>
      <c r="F53" s="10" t="s">
        <v>88</v>
      </c>
      <c r="G53" s="11">
        <v>0.6069444444444444</v>
      </c>
      <c r="H53" s="11">
        <v>0.60836597222222222</v>
      </c>
      <c r="I53" s="11">
        <v>1.1574074074074073E-4</v>
      </c>
      <c r="J53" s="11">
        <f t="shared" si="0"/>
        <v>1.4215277777778201E-3</v>
      </c>
      <c r="K53" s="15">
        <f t="shared" si="1"/>
        <v>1.5372685185185608E-3</v>
      </c>
    </row>
    <row r="54" spans="1:11">
      <c r="A54" s="14" t="s">
        <v>77</v>
      </c>
      <c r="B54" s="9" t="s">
        <v>51</v>
      </c>
      <c r="C54" s="9" t="s">
        <v>11</v>
      </c>
      <c r="D54" s="10" t="s">
        <v>40</v>
      </c>
      <c r="E54" s="10" t="s">
        <v>20</v>
      </c>
      <c r="F54" s="10" t="s">
        <v>88</v>
      </c>
      <c r="G54" s="11">
        <v>0.6118055555555556</v>
      </c>
      <c r="H54" s="11">
        <v>0.61300243055555559</v>
      </c>
      <c r="I54" s="11">
        <v>4.6296296296296293E-4</v>
      </c>
      <c r="J54" s="11">
        <f t="shared" si="0"/>
        <v>1.1968749999999861E-3</v>
      </c>
      <c r="K54" s="15">
        <f t="shared" si="1"/>
        <v>1.6598379629629491E-3</v>
      </c>
    </row>
    <row r="55" spans="1:11">
      <c r="A55" s="14" t="s">
        <v>78</v>
      </c>
      <c r="B55" s="9" t="s">
        <v>51</v>
      </c>
      <c r="C55" s="9" t="s">
        <v>10</v>
      </c>
      <c r="D55" s="10">
        <v>13</v>
      </c>
      <c r="E55" s="10" t="s">
        <v>28</v>
      </c>
      <c r="F55" s="10" t="s">
        <v>88</v>
      </c>
      <c r="G55" s="11">
        <v>0.62291666666666667</v>
      </c>
      <c r="H55" s="11">
        <v>0.62465104166666674</v>
      </c>
      <c r="I55" s="11">
        <v>1.1574074074074073E-4</v>
      </c>
      <c r="J55" s="11">
        <f t="shared" si="0"/>
        <v>1.7343750000000657E-3</v>
      </c>
      <c r="K55" s="15">
        <f t="shared" si="1"/>
        <v>1.8501157407408064E-3</v>
      </c>
    </row>
    <row r="56" spans="1:11">
      <c r="A56" s="14" t="s">
        <v>79</v>
      </c>
      <c r="B56" s="9" t="s">
        <v>52</v>
      </c>
      <c r="C56" s="9" t="s">
        <v>12</v>
      </c>
      <c r="D56" s="10">
        <v>7</v>
      </c>
      <c r="E56" s="10" t="s">
        <v>34</v>
      </c>
      <c r="F56" s="10" t="s">
        <v>48</v>
      </c>
      <c r="G56" s="11">
        <v>0</v>
      </c>
      <c r="H56" s="11">
        <v>0</v>
      </c>
      <c r="I56" s="11">
        <v>0</v>
      </c>
      <c r="J56" s="11">
        <f t="shared" si="0"/>
        <v>0</v>
      </c>
      <c r="K56" s="15">
        <f t="shared" si="1"/>
        <v>0</v>
      </c>
    </row>
    <row r="57" spans="1:11">
      <c r="A57" s="14" t="s">
        <v>80</v>
      </c>
      <c r="B57" s="9" t="s">
        <v>51</v>
      </c>
      <c r="C57" s="9" t="s">
        <v>10</v>
      </c>
      <c r="D57" s="10">
        <v>14</v>
      </c>
      <c r="E57" s="10" t="s">
        <v>13</v>
      </c>
      <c r="F57" s="10" t="s">
        <v>48</v>
      </c>
      <c r="G57" s="11">
        <v>0</v>
      </c>
      <c r="H57" s="11">
        <v>0</v>
      </c>
      <c r="I57" s="11">
        <v>0</v>
      </c>
      <c r="J57" s="11">
        <f t="shared" si="0"/>
        <v>0</v>
      </c>
      <c r="K57" s="15">
        <f t="shared" si="1"/>
        <v>0</v>
      </c>
    </row>
    <row r="58" spans="1:11">
      <c r="A58" s="14" t="s">
        <v>81</v>
      </c>
      <c r="B58" s="9" t="s">
        <v>52</v>
      </c>
      <c r="C58" s="9" t="s">
        <v>12</v>
      </c>
      <c r="D58" s="10">
        <v>20</v>
      </c>
      <c r="E58" s="10" t="s">
        <v>36</v>
      </c>
      <c r="F58" s="10" t="s">
        <v>48</v>
      </c>
      <c r="G58" s="11">
        <v>0</v>
      </c>
      <c r="H58" s="11">
        <v>0</v>
      </c>
      <c r="I58" s="11">
        <v>0</v>
      </c>
      <c r="J58" s="11">
        <f t="shared" si="0"/>
        <v>0</v>
      </c>
      <c r="K58" s="15">
        <f t="shared" si="1"/>
        <v>0</v>
      </c>
    </row>
    <row r="59" spans="1:11">
      <c r="A59" s="14" t="s">
        <v>82</v>
      </c>
      <c r="B59" s="9" t="s">
        <v>51</v>
      </c>
      <c r="C59" s="9" t="s">
        <v>10</v>
      </c>
      <c r="D59" s="10">
        <v>24</v>
      </c>
      <c r="E59" s="10" t="s">
        <v>17</v>
      </c>
      <c r="F59" s="10" t="s">
        <v>48</v>
      </c>
      <c r="G59" s="11">
        <v>0</v>
      </c>
      <c r="H59" s="11">
        <v>0</v>
      </c>
      <c r="I59" s="11">
        <v>0</v>
      </c>
      <c r="J59" s="11">
        <f t="shared" si="0"/>
        <v>0</v>
      </c>
      <c r="K59" s="15">
        <f t="shared" si="1"/>
        <v>0</v>
      </c>
    </row>
    <row r="60" spans="1:11" ht="13.5" thickBot="1">
      <c r="A60" s="16" t="s">
        <v>83</v>
      </c>
      <c r="B60" s="17" t="s">
        <v>51</v>
      </c>
      <c r="C60" s="17" t="s">
        <v>11</v>
      </c>
      <c r="D60" s="18">
        <v>49</v>
      </c>
      <c r="E60" s="18" t="s">
        <v>25</v>
      </c>
      <c r="F60" s="10" t="s">
        <v>48</v>
      </c>
      <c r="G60" s="19">
        <v>0</v>
      </c>
      <c r="H60" s="19">
        <v>0</v>
      </c>
      <c r="I60" s="19">
        <v>0</v>
      </c>
      <c r="J60" s="19">
        <f t="shared" si="0"/>
        <v>0</v>
      </c>
      <c r="K60" s="20">
        <f t="shared" si="1"/>
        <v>0</v>
      </c>
    </row>
    <row r="61" spans="1:11">
      <c r="A61" s="1"/>
      <c r="D61" s="1"/>
      <c r="E61" s="1"/>
      <c r="F61" s="1"/>
      <c r="G61" s="5"/>
      <c r="H61" s="7"/>
      <c r="I61" s="5"/>
      <c r="J61" s="3"/>
      <c r="K61" s="6"/>
    </row>
  </sheetData>
  <mergeCells count="12">
    <mergeCell ref="A8:A9"/>
    <mergeCell ref="B8:B9"/>
    <mergeCell ref="J28:J29"/>
    <mergeCell ref="K28:K29"/>
    <mergeCell ref="A26:K26"/>
    <mergeCell ref="A28:A29"/>
    <mergeCell ref="B28:B29"/>
    <mergeCell ref="C28:C29"/>
    <mergeCell ref="D28:D29"/>
    <mergeCell ref="E28:E29"/>
    <mergeCell ref="G28:H28"/>
    <mergeCell ref="I28:I29"/>
  </mergeCells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Participanti</vt:lpstr>
      <vt:lpstr>Antrenamente</vt:lpstr>
      <vt:lpstr>Mansa I</vt:lpstr>
      <vt:lpstr>Mansa II</vt:lpstr>
      <vt:lpstr>Clasament General</vt:lpstr>
      <vt:lpstr>Grupe</vt:lpstr>
      <vt:lpstr>Filnalizat</vt:lpstr>
      <vt:lpstr>GR_A</vt:lpstr>
      <vt:lpstr>GR_D</vt:lpstr>
      <vt:lpstr>GR_J</vt:lpstr>
      <vt:lpstr>GRUPE</vt:lpstr>
      <vt:lpstr>NR_Concurs</vt:lpstr>
      <vt:lpstr>Part</vt:lpstr>
      <vt:lpstr>'Mansa I'!Print_Area</vt:lpstr>
      <vt:lpstr>Participanti!Print_Area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Codruta</dc:creator>
  <cp:lastModifiedBy> </cp:lastModifiedBy>
  <cp:lastPrinted>2012-05-12T17:29:12Z</cp:lastPrinted>
  <dcterms:created xsi:type="dcterms:W3CDTF">2011-05-15T07:41:35Z</dcterms:created>
  <dcterms:modified xsi:type="dcterms:W3CDTF">2012-05-12T17:30:09Z</dcterms:modified>
</cp:coreProperties>
</file>